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288" windowWidth="15768" windowHeight="12552"/>
  </bookViews>
  <sheets>
    <sheet name="приложение" sheetId="5" r:id="rId1"/>
  </sheets>
  <definedNames>
    <definedName name="_xlnm._FilterDatabase" localSheetId="0" hidden="1">приложение!$A$3:$F$489</definedName>
    <definedName name="_xlnm.Print_Titles" localSheetId="0">приложение!$3:$3</definedName>
    <definedName name="_xlnm.Print_Area" localSheetId="0">приложение!$A$1:$G$489</definedName>
  </definedNames>
  <calcPr calcId="145621"/>
</workbook>
</file>

<file path=xl/calcChain.xml><?xml version="1.0" encoding="utf-8"?>
<calcChain xmlns="http://schemas.openxmlformats.org/spreadsheetml/2006/main">
  <c r="G5" i="5" l="1"/>
  <c r="G6" i="5"/>
  <c r="G7" i="5"/>
  <c r="G8" i="5"/>
  <c r="G9" i="5"/>
  <c r="G10" i="5"/>
  <c r="G11" i="5"/>
  <c r="G12" i="5"/>
  <c r="G13" i="5"/>
  <c r="G14" i="5"/>
  <c r="G15" i="5"/>
  <c r="G16" i="5"/>
  <c r="G17" i="5"/>
  <c r="G20" i="5"/>
  <c r="G21" i="5"/>
  <c r="G22" i="5"/>
  <c r="G23" i="5"/>
  <c r="G24" i="5"/>
  <c r="G28" i="5"/>
  <c r="G29" i="5"/>
  <c r="G31" i="5"/>
  <c r="G32" i="5"/>
  <c r="G34" i="5"/>
  <c r="G35" i="5"/>
  <c r="G37" i="5"/>
  <c r="G38" i="5"/>
  <c r="G40" i="5"/>
  <c r="G41" i="5"/>
  <c r="G42" i="5"/>
  <c r="G43" i="5"/>
  <c r="G44" i="5"/>
  <c r="G45" i="5"/>
  <c r="G46" i="5"/>
  <c r="G47" i="5"/>
  <c r="G48" i="5"/>
  <c r="G49" i="5"/>
  <c r="G50" i="5"/>
  <c r="G51" i="5"/>
  <c r="G52" i="5"/>
  <c r="G53" i="5"/>
  <c r="G55" i="5"/>
  <c r="G56" i="5"/>
  <c r="G57" i="5"/>
  <c r="G58" i="5"/>
  <c r="G59" i="5"/>
  <c r="G60" i="5"/>
  <c r="G61" i="5"/>
  <c r="G62" i="5"/>
  <c r="G63" i="5"/>
  <c r="G64" i="5"/>
  <c r="G65" i="5"/>
  <c r="G66" i="5"/>
  <c r="G67" i="5"/>
  <c r="G68" i="5"/>
  <c r="G69" i="5"/>
  <c r="G70" i="5"/>
  <c r="G71" i="5"/>
  <c r="G72" i="5"/>
  <c r="G73" i="5"/>
  <c r="G75" i="5"/>
  <c r="G76" i="5"/>
  <c r="G77" i="5"/>
  <c r="G78" i="5"/>
  <c r="G79" i="5"/>
  <c r="G80" i="5"/>
  <c r="G81" i="5"/>
  <c r="G82" i="5"/>
  <c r="G85" i="5"/>
  <c r="G86" i="5"/>
  <c r="G87" i="5"/>
  <c r="G88" i="5"/>
  <c r="G89" i="5"/>
  <c r="G90" i="5"/>
  <c r="G91" i="5"/>
  <c r="G92" i="5"/>
  <c r="G93" i="5"/>
  <c r="G94" i="5"/>
  <c r="G95" i="5"/>
  <c r="G96" i="5"/>
  <c r="G97" i="5"/>
  <c r="G98" i="5"/>
  <c r="G100" i="5"/>
  <c r="G101" i="5"/>
  <c r="G102" i="5"/>
  <c r="G103" i="5"/>
  <c r="G104" i="5"/>
  <c r="G105" i="5"/>
  <c r="G106" i="5"/>
  <c r="G107" i="5"/>
  <c r="G108" i="5"/>
  <c r="G109" i="5"/>
  <c r="G110" i="5"/>
  <c r="G111" i="5"/>
  <c r="G112" i="5"/>
  <c r="G113" i="5"/>
  <c r="G114" i="5"/>
  <c r="G115" i="5"/>
  <c r="G116" i="5"/>
  <c r="G117" i="5"/>
  <c r="G118" i="5"/>
  <c r="G119" i="5"/>
  <c r="G126" i="5"/>
  <c r="G127" i="5"/>
  <c r="G128" i="5"/>
  <c r="G129" i="5"/>
  <c r="G130" i="5"/>
  <c r="G131" i="5"/>
  <c r="G132" i="5"/>
  <c r="G133" i="5"/>
  <c r="G134" i="5"/>
  <c r="G135" i="5"/>
  <c r="G136" i="5"/>
  <c r="G137"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95" i="5"/>
  <c r="G197" i="5"/>
  <c r="G198" i="5"/>
  <c r="G199"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4" i="5"/>
  <c r="G263" i="5"/>
  <c r="G264" i="5"/>
  <c r="G266" i="5"/>
  <c r="G267" i="5"/>
  <c r="G268" i="5"/>
  <c r="G321" i="5"/>
  <c r="G328" i="5"/>
  <c r="G329" i="5"/>
  <c r="G338" i="5"/>
  <c r="G339" i="5"/>
  <c r="G342" i="5"/>
  <c r="G343" i="5"/>
  <c r="G350" i="5"/>
  <c r="G351" i="5"/>
  <c r="G356" i="5"/>
  <c r="G363" i="5"/>
  <c r="G364" i="5"/>
  <c r="G365" i="5"/>
  <c r="G369" i="5"/>
  <c r="G372" i="5"/>
  <c r="G373" i="5"/>
  <c r="G376" i="5"/>
  <c r="G377" i="5"/>
  <c r="G378" i="5"/>
  <c r="G379" i="5"/>
  <c r="G380" i="5"/>
  <c r="G381" i="5"/>
  <c r="G382" i="5"/>
  <c r="G383" i="5"/>
  <c r="G384" i="5"/>
  <c r="G385" i="5"/>
  <c r="G386" i="5"/>
  <c r="G387" i="5"/>
  <c r="G388" i="5"/>
  <c r="G389" i="5"/>
  <c r="G390" i="5"/>
  <c r="G401" i="5"/>
  <c r="G402" i="5"/>
  <c r="G403" i="5"/>
  <c r="G404" i="5"/>
  <c r="G405" i="5"/>
  <c r="G406" i="5"/>
  <c r="G407" i="5"/>
  <c r="G408" i="5"/>
  <c r="G409" i="5"/>
  <c r="G410" i="5"/>
  <c r="G416" i="5"/>
  <c r="G417" i="5"/>
  <c r="G418" i="5"/>
  <c r="G431" i="5"/>
  <c r="G432" i="5"/>
  <c r="G433" i="5"/>
  <c r="G435" i="5"/>
  <c r="G436" i="5"/>
  <c r="G437" i="5"/>
  <c r="G438" i="5"/>
  <c r="G439" i="5"/>
  <c r="G440" i="5"/>
  <c r="G441" i="5"/>
  <c r="G442" i="5"/>
  <c r="G443" i="5"/>
  <c r="G445" i="5"/>
  <c r="G446" i="5"/>
  <c r="G447" i="5"/>
  <c r="G448" i="5"/>
  <c r="G449" i="5"/>
  <c r="G450" i="5"/>
  <c r="G451" i="5"/>
  <c r="G452" i="5"/>
  <c r="G453" i="5"/>
  <c r="G454" i="5"/>
  <c r="G457" i="5"/>
  <c r="G458" i="5"/>
  <c r="G461" i="5"/>
  <c r="G462" i="5"/>
  <c r="G463" i="5"/>
  <c r="G464" i="5"/>
  <c r="G465" i="5"/>
  <c r="G467" i="5"/>
  <c r="G468" i="5"/>
  <c r="G469" i="5"/>
  <c r="G470" i="5"/>
  <c r="G471" i="5"/>
  <c r="G473" i="5"/>
  <c r="G474" i="5"/>
  <c r="G478" i="5"/>
  <c r="G482" i="5"/>
  <c r="G483" i="5"/>
  <c r="G484" i="5"/>
  <c r="G485" i="5"/>
  <c r="G486" i="5"/>
  <c r="G487" i="5"/>
  <c r="G488" i="5"/>
  <c r="G489" i="5"/>
  <c r="G4" i="5"/>
  <c r="C146" i="5"/>
  <c r="D146" i="5"/>
  <c r="C447" i="5"/>
  <c r="C437" i="5"/>
  <c r="D431" i="5"/>
  <c r="C432" i="5"/>
  <c r="C431" i="5" s="1"/>
  <c r="C407" i="5"/>
  <c r="C350" i="5"/>
  <c r="C174" i="5" l="1"/>
  <c r="C238" i="5"/>
  <c r="C236" i="5"/>
  <c r="C234" i="5"/>
  <c r="C230" i="5"/>
  <c r="C231" i="5"/>
  <c r="C224" i="5"/>
  <c r="C225" i="5"/>
  <c r="C221" i="5"/>
  <c r="C222" i="5"/>
  <c r="C219" i="5"/>
  <c r="C217" i="5"/>
  <c r="C195" i="5"/>
  <c r="C198" i="5"/>
  <c r="C163" i="5"/>
  <c r="C159" i="5"/>
  <c r="C157" i="5"/>
  <c r="C114" i="5"/>
  <c r="C88" i="5"/>
  <c r="C105" i="5"/>
  <c r="C92" i="5"/>
  <c r="C96" i="5"/>
  <c r="C93" i="5"/>
  <c r="C81" i="5"/>
  <c r="C10" i="5"/>
  <c r="D10" i="5"/>
  <c r="C446" i="5"/>
  <c r="D447" i="5"/>
  <c r="D446" i="5" s="1"/>
  <c r="C438" i="5"/>
  <c r="C436" i="5" s="1"/>
  <c r="C435" i="5" s="1"/>
  <c r="D438" i="5"/>
  <c r="D437" i="5" s="1"/>
  <c r="D436" i="5" s="1"/>
  <c r="D435" i="5" s="1"/>
  <c r="C429" i="5"/>
  <c r="C427" i="5"/>
  <c r="C425" i="5"/>
  <c r="C423" i="5"/>
  <c r="C421" i="5"/>
  <c r="C419" i="5"/>
  <c r="C416" i="5"/>
  <c r="C414" i="5"/>
  <c r="C412" i="5"/>
  <c r="C409" i="5"/>
  <c r="C401" i="5"/>
  <c r="C399" i="5"/>
  <c r="C397" i="5"/>
  <c r="C395" i="5"/>
  <c r="C393" i="5"/>
  <c r="C391" i="5"/>
  <c r="C389" i="5"/>
  <c r="C386" i="5"/>
  <c r="C384" i="5"/>
  <c r="C382" i="5"/>
  <c r="C380" i="5"/>
  <c r="C378" i="5"/>
  <c r="C376" i="5"/>
  <c r="C374" i="5"/>
  <c r="C372" i="5"/>
  <c r="C370" i="5"/>
  <c r="C366" i="5"/>
  <c r="C364" i="5"/>
  <c r="C361" i="5"/>
  <c r="C359" i="5"/>
  <c r="C357" i="5"/>
  <c r="C353" i="5"/>
  <c r="C254" i="5" s="1"/>
  <c r="C348" i="5"/>
  <c r="C344" i="5"/>
  <c r="C342" i="5"/>
  <c r="C340" i="5"/>
  <c r="C338" i="5"/>
  <c r="C336" i="5"/>
  <c r="C334" i="5"/>
  <c r="C332" i="5"/>
  <c r="C330" i="5"/>
  <c r="C328" i="5"/>
  <c r="C326" i="5"/>
  <c r="C324" i="5"/>
  <c r="C322" i="5"/>
  <c r="C319" i="5"/>
  <c r="C317" i="5"/>
  <c r="C314" i="5"/>
  <c r="C312" i="5"/>
  <c r="C310" i="5"/>
  <c r="C308" i="5"/>
  <c r="C305" i="5"/>
  <c r="C303" i="5"/>
  <c r="C301" i="5"/>
  <c r="C299" i="5"/>
  <c r="C297" i="5"/>
  <c r="C295" i="5"/>
  <c r="C293" i="5"/>
  <c r="C291" i="5"/>
  <c r="C289" i="5"/>
  <c r="C287" i="5"/>
  <c r="C285" i="5"/>
  <c r="C283" i="5"/>
  <c r="C281" i="5"/>
  <c r="C279" i="5"/>
  <c r="C277" i="5"/>
  <c r="C275" i="5"/>
  <c r="C273" i="5"/>
  <c r="C271" i="5"/>
  <c r="C269" i="5"/>
  <c r="C267" i="5"/>
  <c r="C263" i="5"/>
  <c r="C261" i="5"/>
  <c r="C259" i="5"/>
  <c r="C257" i="5"/>
  <c r="C255" i="5"/>
  <c r="C252" i="5"/>
  <c r="D252" i="5"/>
  <c r="C250" i="5"/>
  <c r="C248" i="5"/>
  <c r="C243" i="5"/>
  <c r="D243" i="5"/>
  <c r="C241" i="5"/>
  <c r="C240" i="5" s="1"/>
  <c r="D241" i="5"/>
  <c r="D240" i="5" s="1"/>
  <c r="C214" i="5"/>
  <c r="C215" i="5"/>
  <c r="C211" i="5"/>
  <c r="D211" i="5"/>
  <c r="C207" i="5"/>
  <c r="C205" i="5"/>
  <c r="C203" i="5"/>
  <c r="C201" i="5"/>
  <c r="D195" i="5"/>
  <c r="C193" i="5"/>
  <c r="C191" i="5"/>
  <c r="C189" i="5"/>
  <c r="C186" i="5"/>
  <c r="C184" i="5"/>
  <c r="C182" i="5"/>
  <c r="C180" i="5"/>
  <c r="C178" i="5"/>
  <c r="C176" i="5"/>
  <c r="C172" i="5"/>
  <c r="C171" i="5" s="1"/>
  <c r="C169" i="5"/>
  <c r="C168" i="5" s="1"/>
  <c r="C166" i="5"/>
  <c r="C162" i="5" s="1"/>
  <c r="C154" i="5"/>
  <c r="C152" i="5"/>
  <c r="C150" i="5"/>
  <c r="C141" i="5"/>
  <c r="C140" i="5" s="1"/>
  <c r="C138" i="5"/>
  <c r="C135" i="5"/>
  <c r="C130" i="5"/>
  <c r="C127" i="5" s="1"/>
  <c r="C124" i="5"/>
  <c r="C123" i="5" s="1"/>
  <c r="C121" i="5"/>
  <c r="C120" i="5" s="1"/>
  <c r="C118" i="5"/>
  <c r="C116" i="5"/>
  <c r="C112" i="5"/>
  <c r="C109" i="5"/>
  <c r="C103" i="5"/>
  <c r="D103" i="5"/>
  <c r="C98" i="5"/>
  <c r="D98" i="5"/>
  <c r="C89" i="5"/>
  <c r="D89" i="5"/>
  <c r="D88" i="5" s="1"/>
  <c r="C79" i="5"/>
  <c r="C76" i="5"/>
  <c r="C70" i="5"/>
  <c r="C63" i="5"/>
  <c r="C60" i="5"/>
  <c r="C55" i="5"/>
  <c r="C52" i="5"/>
  <c r="C49" i="5"/>
  <c r="D49" i="5"/>
  <c r="C45" i="5"/>
  <c r="D45" i="5"/>
  <c r="C42" i="5"/>
  <c r="C41" i="5" s="1"/>
  <c r="C40" i="5" s="1"/>
  <c r="D42" i="5"/>
  <c r="D41" i="5" s="1"/>
  <c r="D40" i="5" s="1"/>
  <c r="C37" i="5"/>
  <c r="C34" i="5"/>
  <c r="C31" i="5"/>
  <c r="C28" i="5"/>
  <c r="C22" i="5"/>
  <c r="C18" i="5"/>
  <c r="D18" i="5"/>
  <c r="C7" i="5"/>
  <c r="C6" i="5" s="1"/>
  <c r="C404" i="5" l="1"/>
  <c r="C156" i="5"/>
  <c r="C111" i="5"/>
  <c r="C108" i="5" s="1"/>
  <c r="C67" i="5"/>
  <c r="C65" i="5" s="1"/>
  <c r="C363" i="5"/>
  <c r="C247" i="5"/>
  <c r="C200" i="5"/>
  <c r="C175" i="5"/>
  <c r="C51" i="5"/>
  <c r="C59" i="5"/>
  <c r="C161" i="5"/>
  <c r="C145" i="5"/>
  <c r="C134" i="5"/>
  <c r="C126" i="5" s="1"/>
  <c r="C17" i="5"/>
  <c r="C16" i="5" s="1"/>
  <c r="C5" i="5"/>
  <c r="F132" i="5"/>
  <c r="E447" i="5"/>
  <c r="F470" i="5"/>
  <c r="F464" i="5"/>
  <c r="F459" i="5"/>
  <c r="E432" i="5"/>
  <c r="F422" i="5"/>
  <c r="E421" i="5"/>
  <c r="D421" i="5"/>
  <c r="F400" i="5"/>
  <c r="E399" i="5"/>
  <c r="D399" i="5"/>
  <c r="F360" i="5"/>
  <c r="E359" i="5"/>
  <c r="D359" i="5"/>
  <c r="F354" i="5"/>
  <c r="E353" i="5"/>
  <c r="D353" i="5"/>
  <c r="F333" i="5"/>
  <c r="E332" i="5"/>
  <c r="D332" i="5"/>
  <c r="F325" i="5"/>
  <c r="F327" i="5"/>
  <c r="E326" i="5"/>
  <c r="D326" i="5"/>
  <c r="E324" i="5"/>
  <c r="D324" i="5"/>
  <c r="F320" i="5"/>
  <c r="F321" i="5"/>
  <c r="E319" i="5"/>
  <c r="D319" i="5"/>
  <c r="E317" i="5"/>
  <c r="D317" i="5"/>
  <c r="F318" i="5"/>
  <c r="E314" i="5"/>
  <c r="D314" i="5"/>
  <c r="E312" i="5"/>
  <c r="D312" i="5"/>
  <c r="F311" i="5"/>
  <c r="F313" i="5"/>
  <c r="F315" i="5"/>
  <c r="E310" i="5"/>
  <c r="D310" i="5"/>
  <c r="C246" i="5" l="1"/>
  <c r="C245" i="5"/>
  <c r="C4" i="5"/>
  <c r="F421" i="5"/>
  <c r="F399" i="5"/>
  <c r="F359" i="5"/>
  <c r="F353" i="5"/>
  <c r="F314" i="5"/>
  <c r="F324" i="5"/>
  <c r="F326" i="5"/>
  <c r="F310" i="5"/>
  <c r="F332" i="5"/>
  <c r="F319" i="5"/>
  <c r="F312" i="5"/>
  <c r="C489" i="5" l="1"/>
  <c r="F309" i="5"/>
  <c r="E308" i="5"/>
  <c r="D308" i="5"/>
  <c r="F307" i="5"/>
  <c r="F306" i="5"/>
  <c r="E305" i="5"/>
  <c r="D305" i="5"/>
  <c r="F304" i="5"/>
  <c r="E303" i="5"/>
  <c r="D303" i="5"/>
  <c r="F302" i="5"/>
  <c r="E301" i="5"/>
  <c r="D301" i="5"/>
  <c r="F300" i="5"/>
  <c r="E299" i="5"/>
  <c r="D299" i="5"/>
  <c r="F290" i="5"/>
  <c r="E289" i="5"/>
  <c r="D289" i="5"/>
  <c r="F288" i="5"/>
  <c r="E287" i="5"/>
  <c r="D287" i="5"/>
  <c r="F276" i="5"/>
  <c r="E275" i="5"/>
  <c r="D275" i="5"/>
  <c r="F256" i="5"/>
  <c r="E255" i="5"/>
  <c r="D255" i="5"/>
  <c r="E252" i="5"/>
  <c r="F216" i="5"/>
  <c r="E215" i="5"/>
  <c r="D215" i="5"/>
  <c r="D214" i="5" s="1"/>
  <c r="E211" i="5"/>
  <c r="F210" i="5"/>
  <c r="E208" i="5"/>
  <c r="E207" i="5" s="1"/>
  <c r="D208" i="5"/>
  <c r="D207" i="5" s="1"/>
  <c r="F206" i="5"/>
  <c r="F202" i="5"/>
  <c r="F204" i="5"/>
  <c r="E205" i="5"/>
  <c r="D205" i="5"/>
  <c r="E203" i="5"/>
  <c r="D203" i="5"/>
  <c r="E201" i="5"/>
  <c r="D201" i="5"/>
  <c r="D200" i="5" s="1"/>
  <c r="F192" i="5"/>
  <c r="F194" i="5"/>
  <c r="F183" i="5"/>
  <c r="F185" i="5"/>
  <c r="F187" i="5"/>
  <c r="F190" i="5"/>
  <c r="F177" i="5"/>
  <c r="F179" i="5"/>
  <c r="F181" i="5"/>
  <c r="D186" i="5"/>
  <c r="E193" i="5"/>
  <c r="D193" i="5"/>
  <c r="E191" i="5"/>
  <c r="D191" i="5"/>
  <c r="E189" i="5"/>
  <c r="D189" i="5"/>
  <c r="E186" i="5"/>
  <c r="E184" i="5"/>
  <c r="D184" i="5"/>
  <c r="E182" i="5"/>
  <c r="D182" i="5"/>
  <c r="E180" i="5"/>
  <c r="D180" i="5"/>
  <c r="E178" i="5"/>
  <c r="D178" i="5"/>
  <c r="E176" i="5"/>
  <c r="D176" i="5"/>
  <c r="F158" i="5"/>
  <c r="D157" i="5"/>
  <c r="D130" i="5"/>
  <c r="D127" i="5" s="1"/>
  <c r="F83" i="5"/>
  <c r="F176" i="5" l="1"/>
  <c r="F178" i="5"/>
  <c r="F180" i="5"/>
  <c r="F182" i="5"/>
  <c r="F305" i="5"/>
  <c r="F308" i="5"/>
  <c r="F287" i="5"/>
  <c r="F301" i="5"/>
  <c r="F299" i="5"/>
  <c r="F303" i="5"/>
  <c r="F275" i="5"/>
  <c r="F289" i="5"/>
  <c r="F184" i="5"/>
  <c r="F205" i="5"/>
  <c r="F255" i="5"/>
  <c r="F186" i="5"/>
  <c r="F189" i="5"/>
  <c r="F191" i="5"/>
  <c r="F193" i="5"/>
  <c r="F201" i="5"/>
  <c r="F203" i="5"/>
  <c r="F215" i="5"/>
  <c r="E175" i="5"/>
  <c r="E200" i="5"/>
  <c r="F200" i="5" s="1"/>
  <c r="E214" i="5"/>
  <c r="F214" i="5" s="1"/>
  <c r="D175" i="5"/>
  <c r="D174" i="5" s="1"/>
  <c r="F208" i="5"/>
  <c r="F207" i="5"/>
  <c r="F175" i="5" l="1"/>
  <c r="E37" i="5" l="1"/>
  <c r="D37" i="5"/>
  <c r="F39" i="5"/>
  <c r="E34" i="5"/>
  <c r="D34" i="5"/>
  <c r="F36" i="5"/>
  <c r="E31" i="5"/>
  <c r="D31" i="5"/>
  <c r="F33" i="5"/>
  <c r="E28" i="5"/>
  <c r="D28" i="5"/>
  <c r="F30" i="5"/>
  <c r="F27" i="5"/>
  <c r="F26" i="5"/>
  <c r="F25" i="5"/>
  <c r="E22" i="5" l="1"/>
  <c r="D22" i="5"/>
  <c r="D17" i="5" s="1"/>
  <c r="D16" i="5" s="1"/>
  <c r="E18" i="5"/>
  <c r="E17" i="5" s="1"/>
  <c r="E16" i="5" s="1"/>
  <c r="F426" i="5" l="1"/>
  <c r="E425" i="5"/>
  <c r="D425" i="5"/>
  <c r="E370" i="5"/>
  <c r="E157" i="5"/>
  <c r="F157" i="5" s="1"/>
  <c r="F125" i="5"/>
  <c r="E98" i="5"/>
  <c r="F8" i="5"/>
  <c r="F9" i="5"/>
  <c r="F11" i="5"/>
  <c r="F12" i="5"/>
  <c r="F13" i="5"/>
  <c r="F14" i="5"/>
  <c r="F20" i="5"/>
  <c r="F21" i="5"/>
  <c r="F23" i="5"/>
  <c r="F24" i="5"/>
  <c r="F29" i="5"/>
  <c r="F32" i="5"/>
  <c r="F35" i="5"/>
  <c r="F38" i="5"/>
  <c r="F43" i="5"/>
  <c r="F46" i="5"/>
  <c r="F53" i="5"/>
  <c r="F54" i="5"/>
  <c r="F56" i="5"/>
  <c r="F57" i="5"/>
  <c r="F58" i="5"/>
  <c r="F61" i="5"/>
  <c r="F62" i="5"/>
  <c r="F64" i="5"/>
  <c r="F66" i="5"/>
  <c r="F68" i="5"/>
  <c r="F69" i="5"/>
  <c r="F71" i="5"/>
  <c r="F72" i="5"/>
  <c r="F73" i="5"/>
  <c r="F74" i="5"/>
  <c r="F75" i="5"/>
  <c r="F77" i="5"/>
  <c r="F78" i="5"/>
  <c r="F80" i="5"/>
  <c r="F84" i="5"/>
  <c r="F85" i="5"/>
  <c r="F86" i="5"/>
  <c r="F87" i="5"/>
  <c r="F113" i="5"/>
  <c r="F117" i="5"/>
  <c r="F119" i="5"/>
  <c r="F122" i="5"/>
  <c r="F128" i="5"/>
  <c r="F129" i="5"/>
  <c r="F131" i="5"/>
  <c r="F136" i="5"/>
  <c r="F137" i="5"/>
  <c r="F139" i="5"/>
  <c r="F142" i="5"/>
  <c r="F143" i="5"/>
  <c r="F144" i="5"/>
  <c r="F147" i="5"/>
  <c r="F148" i="5"/>
  <c r="F151" i="5"/>
  <c r="F153" i="5"/>
  <c r="F155" i="5"/>
  <c r="F160" i="5"/>
  <c r="F167" i="5"/>
  <c r="F170" i="5"/>
  <c r="F173" i="5"/>
  <c r="F249" i="5"/>
  <c r="F251" i="5"/>
  <c r="F258" i="5"/>
  <c r="F260" i="5"/>
  <c r="F262" i="5"/>
  <c r="F264" i="5"/>
  <c r="F265" i="5"/>
  <c r="F266" i="5"/>
  <c r="F268" i="5"/>
  <c r="F270" i="5"/>
  <c r="F272" i="5"/>
  <c r="F274" i="5"/>
  <c r="F278" i="5"/>
  <c r="F280" i="5"/>
  <c r="F282" i="5"/>
  <c r="F284" i="5"/>
  <c r="F286" i="5"/>
  <c r="F292" i="5"/>
  <c r="F294" i="5"/>
  <c r="F296" i="5"/>
  <c r="F298" i="5"/>
  <c r="F316" i="5"/>
  <c r="F317" i="5"/>
  <c r="F323" i="5"/>
  <c r="F329" i="5"/>
  <c r="F331" i="5"/>
  <c r="F335" i="5"/>
  <c r="F337" i="5"/>
  <c r="F339" i="5"/>
  <c r="F341" i="5"/>
  <c r="F343" i="5"/>
  <c r="F345" i="5"/>
  <c r="F346" i="5"/>
  <c r="F347" i="5"/>
  <c r="F349" i="5"/>
  <c r="F352" i="5"/>
  <c r="F355" i="5"/>
  <c r="F358" i="5"/>
  <c r="F362" i="5"/>
  <c r="F365" i="5"/>
  <c r="F367" i="5"/>
  <c r="F368" i="5"/>
  <c r="F369" i="5"/>
  <c r="F371" i="5"/>
  <c r="F373" i="5"/>
  <c r="F375" i="5"/>
  <c r="F377" i="5"/>
  <c r="F379" i="5"/>
  <c r="F381" i="5"/>
  <c r="F383" i="5"/>
  <c r="F385" i="5"/>
  <c r="F387" i="5"/>
  <c r="F388" i="5"/>
  <c r="F390" i="5"/>
  <c r="F392" i="5"/>
  <c r="F394" i="5"/>
  <c r="F396" i="5"/>
  <c r="F398" i="5"/>
  <c r="F402" i="5"/>
  <c r="F403" i="5"/>
  <c r="F405" i="5"/>
  <c r="F406" i="5"/>
  <c r="F410" i="5"/>
  <c r="F411" i="5"/>
  <c r="F413" i="5"/>
  <c r="F415" i="5"/>
  <c r="F417" i="5"/>
  <c r="F420" i="5"/>
  <c r="F424" i="5"/>
  <c r="F428" i="5"/>
  <c r="F430" i="5"/>
  <c r="F434" i="5"/>
  <c r="F457" i="5"/>
  <c r="F471" i="5"/>
  <c r="F473" i="5"/>
  <c r="E438" i="5"/>
  <c r="E431" i="5"/>
  <c r="D432" i="5"/>
  <c r="F432" i="5" s="1"/>
  <c r="E429" i="5"/>
  <c r="D429" i="5"/>
  <c r="E427" i="5"/>
  <c r="D427" i="5"/>
  <c r="E423" i="5"/>
  <c r="D423" i="5"/>
  <c r="E419" i="5"/>
  <c r="D419" i="5"/>
  <c r="E416" i="5"/>
  <c r="D416" i="5"/>
  <c r="E414" i="5"/>
  <c r="D414" i="5"/>
  <c r="E412" i="5"/>
  <c r="D412" i="5"/>
  <c r="E409" i="5"/>
  <c r="E404" i="5" s="1"/>
  <c r="D409" i="5"/>
  <c r="D404" i="5" s="1"/>
  <c r="E401" i="5"/>
  <c r="D401" i="5"/>
  <c r="E397" i="5"/>
  <c r="D397" i="5"/>
  <c r="E395" i="5"/>
  <c r="D395" i="5"/>
  <c r="E393" i="5"/>
  <c r="D393" i="5"/>
  <c r="E391" i="5"/>
  <c r="D391" i="5"/>
  <c r="E389" i="5"/>
  <c r="D389" i="5"/>
  <c r="E386" i="5"/>
  <c r="D386" i="5"/>
  <c r="E384" i="5"/>
  <c r="D384" i="5"/>
  <c r="E382" i="5"/>
  <c r="D382" i="5"/>
  <c r="E380" i="5"/>
  <c r="D380" i="5"/>
  <c r="E378" i="5"/>
  <c r="D378" i="5"/>
  <c r="E376" i="5"/>
  <c r="D376" i="5"/>
  <c r="E374" i="5"/>
  <c r="D374" i="5"/>
  <c r="E372" i="5"/>
  <c r="D372" i="5"/>
  <c r="D370" i="5"/>
  <c r="F370" i="5" s="1"/>
  <c r="E366" i="5"/>
  <c r="D366" i="5"/>
  <c r="E364" i="5"/>
  <c r="D364" i="5"/>
  <c r="E361" i="5"/>
  <c r="D361" i="5"/>
  <c r="E357" i="5"/>
  <c r="D357" i="5"/>
  <c r="E348" i="5"/>
  <c r="D348" i="5"/>
  <c r="E344" i="5"/>
  <c r="E342" i="5"/>
  <c r="D342" i="5"/>
  <c r="E340" i="5"/>
  <c r="D340" i="5"/>
  <c r="E338" i="5"/>
  <c r="D338" i="5"/>
  <c r="E336" i="5"/>
  <c r="D336" i="5"/>
  <c r="E334" i="5"/>
  <c r="D334" i="5"/>
  <c r="E330" i="5"/>
  <c r="D330" i="5"/>
  <c r="E328" i="5"/>
  <c r="D328" i="5"/>
  <c r="E322" i="5"/>
  <c r="D322" i="5"/>
  <c r="E297" i="5"/>
  <c r="D297" i="5"/>
  <c r="E295" i="5"/>
  <c r="D295" i="5"/>
  <c r="E293" i="5"/>
  <c r="D293" i="5"/>
  <c r="E291" i="5"/>
  <c r="D291" i="5"/>
  <c r="E285" i="5"/>
  <c r="D285" i="5"/>
  <c r="E283" i="5"/>
  <c r="D283" i="5"/>
  <c r="E281" i="5"/>
  <c r="D281" i="5"/>
  <c r="E279" i="5"/>
  <c r="D279" i="5"/>
  <c r="E277" i="5"/>
  <c r="D277" i="5"/>
  <c r="E273" i="5"/>
  <c r="D273" i="5"/>
  <c r="E271" i="5"/>
  <c r="D271" i="5"/>
  <c r="E269" i="5"/>
  <c r="D269" i="5"/>
  <c r="E267" i="5"/>
  <c r="D267" i="5"/>
  <c r="E263" i="5"/>
  <c r="D263" i="5"/>
  <c r="E261" i="5"/>
  <c r="D261" i="5"/>
  <c r="E259" i="5"/>
  <c r="D259" i="5"/>
  <c r="E257" i="5"/>
  <c r="D257" i="5"/>
  <c r="E250" i="5"/>
  <c r="D250" i="5"/>
  <c r="E248" i="5"/>
  <c r="E247" i="5" s="1"/>
  <c r="D248" i="5"/>
  <c r="D247" i="5" s="1"/>
  <c r="E243" i="5"/>
  <c r="E240" i="5" s="1"/>
  <c r="E241" i="5"/>
  <c r="E195" i="5"/>
  <c r="E174" i="5" s="1"/>
  <c r="E172" i="5"/>
  <c r="E171" i="5" s="1"/>
  <c r="E169" i="5"/>
  <c r="E168" i="5" s="1"/>
  <c r="E166" i="5"/>
  <c r="E162" i="5" s="1"/>
  <c r="E159" i="5"/>
  <c r="E154" i="5"/>
  <c r="E152" i="5"/>
  <c r="E150" i="5"/>
  <c r="E141" i="5"/>
  <c r="E140" i="5" s="1"/>
  <c r="E138" i="5"/>
  <c r="E135" i="5"/>
  <c r="D135" i="5"/>
  <c r="E130" i="5"/>
  <c r="E127" i="5" s="1"/>
  <c r="E124" i="5"/>
  <c r="E123" i="5" s="1"/>
  <c r="E121" i="5"/>
  <c r="E120" i="5" s="1"/>
  <c r="E118" i="5"/>
  <c r="E116" i="5"/>
  <c r="E112" i="5"/>
  <c r="E109" i="5"/>
  <c r="E103" i="5"/>
  <c r="E89" i="5"/>
  <c r="E79" i="5"/>
  <c r="E76" i="5"/>
  <c r="E70" i="5"/>
  <c r="E63" i="5"/>
  <c r="E60" i="5"/>
  <c r="E55" i="5"/>
  <c r="E52" i="5"/>
  <c r="E49" i="5"/>
  <c r="E45" i="5"/>
  <c r="E42" i="5"/>
  <c r="F34" i="5"/>
  <c r="E10" i="5"/>
  <c r="E7" i="5"/>
  <c r="E6" i="5" s="1"/>
  <c r="D7" i="5"/>
  <c r="D6" i="5" s="1"/>
  <c r="D344" i="5"/>
  <c r="F344" i="5" s="1"/>
  <c r="D141" i="5"/>
  <c r="D140" i="5" s="1"/>
  <c r="D76" i="5"/>
  <c r="D60" i="5"/>
  <c r="D55" i="5"/>
  <c r="D52" i="5"/>
  <c r="F22" i="5"/>
  <c r="F431" i="5"/>
  <c r="D172" i="5"/>
  <c r="D171" i="5" s="1"/>
  <c r="D169" i="5"/>
  <c r="D168" i="5" s="1"/>
  <c r="D166" i="5"/>
  <c r="D159" i="5"/>
  <c r="D156" i="5" s="1"/>
  <c r="D154" i="5"/>
  <c r="D152" i="5"/>
  <c r="F152" i="5" s="1"/>
  <c r="D150" i="5"/>
  <c r="D138" i="5"/>
  <c r="D124" i="5"/>
  <c r="D123" i="5" s="1"/>
  <c r="D121" i="5"/>
  <c r="D120" i="5" s="1"/>
  <c r="D118" i="5"/>
  <c r="D116" i="5"/>
  <c r="D112" i="5"/>
  <c r="D109" i="5"/>
  <c r="D79" i="5"/>
  <c r="D70" i="5"/>
  <c r="D67" i="5" s="1"/>
  <c r="D63" i="5"/>
  <c r="F31" i="5"/>
  <c r="E446" i="5"/>
  <c r="F389" i="5"/>
  <c r="F395" i="5"/>
  <c r="F401" i="5"/>
  <c r="F414" i="5"/>
  <c r="F418" i="5"/>
  <c r="F423" i="5"/>
  <c r="F429" i="5"/>
  <c r="F297" i="5"/>
  <c r="F378" i="5"/>
  <c r="F366" i="5"/>
  <c r="F76" i="5"/>
  <c r="F281" i="5"/>
  <c r="F285" i="5"/>
  <c r="F118" i="5"/>
  <c r="F52" i="5"/>
  <c r="F130" i="5" l="1"/>
  <c r="F63" i="5"/>
  <c r="F55" i="5"/>
  <c r="F257" i="5"/>
  <c r="F279" i="5"/>
  <c r="F283" i="5"/>
  <c r="F357" i="5"/>
  <c r="F374" i="5"/>
  <c r="F386" i="5"/>
  <c r="F391" i="5"/>
  <c r="F397" i="5"/>
  <c r="F412" i="5"/>
  <c r="F416" i="5"/>
  <c r="F419" i="5"/>
  <c r="F427" i="5"/>
  <c r="F169" i="5"/>
  <c r="F159" i="5"/>
  <c r="F150" i="5"/>
  <c r="F154" i="5"/>
  <c r="F166" i="5"/>
  <c r="F7" i="5"/>
  <c r="E156" i="5"/>
  <c r="F156" i="5" s="1"/>
  <c r="F447" i="5"/>
  <c r="E41" i="5"/>
  <c r="E40" i="5" s="1"/>
  <c r="F135" i="5"/>
  <c r="F123" i="5"/>
  <c r="F10" i="5"/>
  <c r="D59" i="5"/>
  <c r="F60" i="5"/>
  <c r="F70" i="5"/>
  <c r="F124" i="5"/>
  <c r="F250" i="5"/>
  <c r="F348" i="5"/>
  <c r="F361" i="5"/>
  <c r="F364" i="5"/>
  <c r="E437" i="5"/>
  <c r="E436" i="5" s="1"/>
  <c r="E435" i="5" s="1"/>
  <c r="F248" i="5"/>
  <c r="D134" i="5"/>
  <c r="D126" i="5" s="1"/>
  <c r="F42" i="5"/>
  <c r="E363" i="5"/>
  <c r="E254" i="5"/>
  <c r="D363" i="5"/>
  <c r="F363" i="5" s="1"/>
  <c r="F393" i="5"/>
  <c r="D254" i="5"/>
  <c r="D245" i="5" s="1"/>
  <c r="F116" i="5"/>
  <c r="E59" i="5"/>
  <c r="F59" i="5" s="1"/>
  <c r="F79" i="5"/>
  <c r="E146" i="5"/>
  <c r="E145" i="5" s="1"/>
  <c r="D145" i="5"/>
  <c r="F141" i="5"/>
  <c r="F138" i="5"/>
  <c r="F322" i="5"/>
  <c r="F269" i="5"/>
  <c r="F291" i="5"/>
  <c r="F295" i="5"/>
  <c r="F376" i="5"/>
  <c r="F380" i="5"/>
  <c r="F382" i="5"/>
  <c r="F409" i="5"/>
  <c r="E111" i="5"/>
  <c r="E88" i="5"/>
  <c r="E108" i="5"/>
  <c r="E134" i="5"/>
  <c r="E126" i="5" s="1"/>
  <c r="F45" i="5"/>
  <c r="F121" i="5"/>
  <c r="F172" i="5"/>
  <c r="F261" i="5"/>
  <c r="F263" i="5"/>
  <c r="F267" i="5"/>
  <c r="F336" i="5"/>
  <c r="F340" i="5"/>
  <c r="F342" i="5"/>
  <c r="E67" i="5"/>
  <c r="E65" i="5" s="1"/>
  <c r="E161" i="5"/>
  <c r="D111" i="5"/>
  <c r="F168" i="5"/>
  <c r="F127" i="5"/>
  <c r="F171" i="5"/>
  <c r="F259" i="5"/>
  <c r="F273" i="5"/>
  <c r="F277" i="5"/>
  <c r="F330" i="5"/>
  <c r="F334" i="5"/>
  <c r="E51" i="5"/>
  <c r="D51" i="5"/>
  <c r="F40" i="5"/>
  <c r="F372" i="5"/>
  <c r="F384" i="5"/>
  <c r="F446" i="5"/>
  <c r="F425" i="5"/>
  <c r="F112" i="5"/>
  <c r="F271" i="5"/>
  <c r="F293" i="5"/>
  <c r="F328" i="5"/>
  <c r="F338" i="5"/>
  <c r="F37" i="5"/>
  <c r="F28" i="5"/>
  <c r="E5" i="5"/>
  <c r="D5" i="5"/>
  <c r="F6" i="5"/>
  <c r="D65" i="5"/>
  <c r="F16" i="5"/>
  <c r="F17" i="5"/>
  <c r="F120" i="5"/>
  <c r="F140" i="5"/>
  <c r="F247" i="5"/>
  <c r="F404" i="5"/>
  <c r="D162" i="5"/>
  <c r="F146" i="5" l="1"/>
  <c r="E245" i="5"/>
  <c r="F245" i="5" s="1"/>
  <c r="F67" i="5"/>
  <c r="F134" i="5"/>
  <c r="F41" i="5"/>
  <c r="F145" i="5"/>
  <c r="D246" i="5"/>
  <c r="E246" i="5"/>
  <c r="F254" i="5"/>
  <c r="E4" i="5"/>
  <c r="F111" i="5"/>
  <c r="D108" i="5"/>
  <c r="F108" i="5" s="1"/>
  <c r="F65" i="5"/>
  <c r="F174" i="5"/>
  <c r="F51" i="5"/>
  <c r="F126" i="5"/>
  <c r="F5" i="5"/>
  <c r="F162" i="5"/>
  <c r="D161" i="5"/>
  <c r="F246" i="5" l="1"/>
  <c r="D4" i="5"/>
  <c r="D489" i="5" s="1"/>
  <c r="F161" i="5"/>
  <c r="E489" i="5"/>
  <c r="F4" i="5" l="1"/>
  <c r="F489" i="5"/>
</calcChain>
</file>

<file path=xl/sharedStrings.xml><?xml version="1.0" encoding="utf-8"?>
<sst xmlns="http://schemas.openxmlformats.org/spreadsheetml/2006/main" count="980" uniqueCount="977">
  <si>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</si>
  <si>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</si>
  <si>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</si>
  <si>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</si>
  <si>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</si>
  <si>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</si>
  <si>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</si>
  <si>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</si>
  <si>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</si>
  <si>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</si>
  <si>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</si>
  <si>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</si>
  <si>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</si>
  <si>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</si>
  <si>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</si>
  <si>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</si>
  <si>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</si>
  <si>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</si>
  <si>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</si>
  <si>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</si>
  <si>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</si>
  <si>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</si>
  <si>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</si>
  <si>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</si>
  <si>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</si>
  <si>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</si>
  <si>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</si>
  <si>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</si>
  <si>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</si>
  <si>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</si>
  <si>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</si>
  <si>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</si>
  <si>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</si>
  <si>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</si>
  <si>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</si>
  <si>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</si>
  <si>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</si>
  <si>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</si>
  <si>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</si>
  <si>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</si>
  <si>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</si>
  <si>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</si>
  <si>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</si>
  <si>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</si>
  <si>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</si>
  <si>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</si>
  <si>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</si>
  <si>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</si>
  <si>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</si>
  <si>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</si>
  <si>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</si>
  <si>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</si>
  <si>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</si>
  <si>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</si>
  <si>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</si>
  <si>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</si>
  <si>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</si>
  <si>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</si>
  <si>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</si>
  <si>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</si>
  <si>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</si>
  <si>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</si>
  <si>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</si>
  <si>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</si>
  <si>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</si>
  <si>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</si>
  <si>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</si>
  <si>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</si>
  <si>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</si>
  <si>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</si>
  <si>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</si>
  <si>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</si>
  <si>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</si>
  <si>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</si>
  <si>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</si>
  <si>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</si>
  <si>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</si>
  <si>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</si>
  <si>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</si>
  <si>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</si>
  <si>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</si>
  <si>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</si>
  <si>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</si>
  <si>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</si>
  <si>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</si>
  <si>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</si>
  <si>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</si>
  <si>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</si>
  <si>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</si>
  <si>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</si>
  <si>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</si>
  <si>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</si>
  <si>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</si>
  <si>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</si>
  <si>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</si>
  <si>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</si>
  <si>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</si>
  <si>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</si>
  <si>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</si>
  <si>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</si>
  <si>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</si>
  <si>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</si>
  <si>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</si>
  <si>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</si>
  <si>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</si>
  <si>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</si>
  <si>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</si>
  <si>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</si>
  <si>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</si>
  <si>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</si>
  <si>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</si>
  <si>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</si>
  <si>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</si>
  <si>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</si>
  <si>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</si>
  <si>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</si>
  <si>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</si>
  <si>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</si>
  <si>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</si>
  <si>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</si>
  <si>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</si>
  <si>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</si>
  <si>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</si>
  <si>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</si>
  <si>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</si>
  <si>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</si>
  <si>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</si>
  <si>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</si>
  <si>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</si>
  <si>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</si>
  <si>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</si>
  <si>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</si>
  <si>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</si>
  <si>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</si>
  <si>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</si>
  <si>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</si>
  <si>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</si>
  <si>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</si>
  <si>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</si>
  <si>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</si>
  <si>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</si>
  <si>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</si>
  <si>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</si>
  <si>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</si>
  <si>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</si>
  <si>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</si>
  <si>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</si>
  <si>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</si>
  <si>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</si>
  <si>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</si>
  <si>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</si>
  <si>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</si>
  <si>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</si>
  <si>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</si>
  <si>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</si>
  <si>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</si>
  <si>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</si>
  <si>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</si>
  <si>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</si>
  <si>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</si>
  <si>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</si>
  <si>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</si>
  <si>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</si>
  <si>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</si>
  <si>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</si>
  <si>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</si>
  <si>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</si>
  <si>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</si>
  <si>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</si>
  <si>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</si>
  <si>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</si>
  <si>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</si>
  <si>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</si>
  <si>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</si>
  <si>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</si>
  <si>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</si>
  <si>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</si>
  <si>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</si>
  <si>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</si>
  <si>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</si>
  <si>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</si>
  <si>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</si>
  <si>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</si>
  <si>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</si>
  <si>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</si>
  <si>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</si>
  <si>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</si>
  <si>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</si>
  <si>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</si>
  <si>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</si>
  <si>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</si>
  <si>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</si>
  <si>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</si>
  <si>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</si>
  <si>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</si>
  <si>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</si>
  <si>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</si>
  <si>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</si>
  <si>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</si>
  <si>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</si>
  <si>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</si>
  <si>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</si>
  <si>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</si>
  <si>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</si>
  <si>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</si>
  <si>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</si>
  <si>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</si>
  <si>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</si>
  <si>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</si>
  <si>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</si>
  <si>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</si>
  <si>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</si>
  <si>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</si>
  <si>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</si>
  <si>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</si>
  <si>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</si>
  <si>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</si>
  <si>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</si>
  <si>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</si>
  <si>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</si>
  <si>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</si>
  <si>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</si>
  <si>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</si>
  <si>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</si>
  <si>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</si>
  <si>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</si>
  <si>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</si>
  <si>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</si>
  <si>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</si>
  <si>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</si>
  <si>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</si>
  <si>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</si>
  <si>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</si>
  <si>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</si>
  <si>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</si>
  <si>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</si>
  <si>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</si>
  <si>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</si>
  <si>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</si>
  <si>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</si>
  <si>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</si>
  <si>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</si>
  <si>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</si>
  <si>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</si>
  <si>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</si>
  <si>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</si>
  <si>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</si>
  <si>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</si>
  <si>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</si>
  <si>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</si>
  <si>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</si>
  <si>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</si>
  <si>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</si>
  <si>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</si>
  <si>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</si>
  <si>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</si>
  <si>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</si>
  <si>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</si>
  <si>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</si>
  <si>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</si>
  <si>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</si>
  <si>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</si>
  <si>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</si>
  <si>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</si>
  <si>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</si>
  <si>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</si>
  <si>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</si>
  <si>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</si>
  <si>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</si>
  <si>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</si>
  <si>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</si>
  <si>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</si>
  <si>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</si>
  <si>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</si>
  <si>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</si>
  <si>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</si>
  <si>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</si>
  <si>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</si>
  <si>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</si>
  <si>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</si>
  <si>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</si>
  <si>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</si>
  <si>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</si>
  <si>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</si>
  <si>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</si>
  <si>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</si>
  <si>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</si>
  <si>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</si>
  <si>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</si>
  <si>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</si>
  <si>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</si>
  <si>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</si>
  <si>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</si>
  <si>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</si>
  <si>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</si>
  <si>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</si>
  <si>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</si>
  <si>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</si>
  <si>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</si>
  <si>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</si>
  <si>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</si>
  <si>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</si>
  <si>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</si>
  <si>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</si>
  <si>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</si>
  <si>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</si>
  <si>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</si>
  <si>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</si>
  <si>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</si>
  <si>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</si>
  <si>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</si>
  <si>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</si>
  <si>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</si>
  <si>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</si>
  <si>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</si>
  <si>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</si>
  <si>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</si>
  <si>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</si>
  <si>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</si>
  <si>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</si>
  <si>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</si>
  <si>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</si>
  <si>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</si>
  <si>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</si>
  <si>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</si>
  <si>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</si>
  <si>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</si>
  <si>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</si>
  <si>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</si>
  <si>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</si>
  <si>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</si>
  <si>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</si>
  <si>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</si>
  <si>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</si>
  <si>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</si>
  <si>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</si>
  <si>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</si>
  <si>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</si>
  <si>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</si>
  <si>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</si>
  <si>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</si>
  <si>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</si>
  <si>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</si>
  <si>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</si>
  <si>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</si>
  <si>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</si>
  <si>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</si>
  <si>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</si>
  <si>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</si>
  <si>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</si>
  <si>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</si>
  <si>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</si>
  <si>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</si>
  <si>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</si>
  <si>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</si>
  <si>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</si>
  <si>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</si>
  <si>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</si>
  <si>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</si>
  <si>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</si>
  <si>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</si>
  <si>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</si>
  <si>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</si>
  <si>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</si>
  <si>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</si>
  <si>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</si>
  <si>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</si>
  <si>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</si>
  <si>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</si>
  <si>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</si>
  <si>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</si>
  <si>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</si>
  <si>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</si>
  <si>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</si>
  <si>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</si>
  <si>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</si>
  <si>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</si>
  <si>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</si>
  <si>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</si>
  <si>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</si>
  <si>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</si>
  <si>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</si>
  <si>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</si>
  <si>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</si>
  <si>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</si>
  <si>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</si>
  <si>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</si>
  <si>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</si>
  <si>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</si>
  <si>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</si>
  <si>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</si>
  <si>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</si>
  <si>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</si>
  <si>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</si>
  <si>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</si>
  <si>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</si>
  <si>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</si>
  <si>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</si>
  <si>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</si>
  <si>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</si>
  <si>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</si>
  <si>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</si>
  <si>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</si>
  <si>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</si>
  <si>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</si>
  <si>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</si>
  <si>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</si>
  <si>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</si>
  <si>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</si>
  <si>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</si>
  <si>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</si>
  <si>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</si>
  <si>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</si>
  <si>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</si>
  <si>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</si>
  <si>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</si>
  <si>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</si>
  <si>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</si>
  <si>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</si>
  <si>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</si>
  <si>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</si>
  <si>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</si>
  <si>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</si>
  <si>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</si>
  <si>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</si>
  <si>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</si>
  <si>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</si>
  <si>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</si>
  <si>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</si>
  <si>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</si>
  <si>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</si>
  <si>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</si>
  <si>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</si>
  <si>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</si>
  <si>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</si>
  <si>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</si>
  <si>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</si>
  <si>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</si>
  <si>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</si>
  <si>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</si>
  <si>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</si>
  <si>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</si>
  <si>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</si>
  <si>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</si>
  <si>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</si>
  <si>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</si>
  <si>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</si>
  <si>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</si>
  <si>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</si>
  <si>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</si>
  <si>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</si>
  <si>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</si>
  <si>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</si>
  <si>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</si>
  <si>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</si>
  <si>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</si>
  <si>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</si>
  <si>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</si>
  <si>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</si>
  <si>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</si>
  <si>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</si>
  <si>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</si>
  <si>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</si>
  <si>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</si>
  <si>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</si>
  <si>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</si>
  <si>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</si>
  <si>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</si>
  <si>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</si>
  <si>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</si>
  <si>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</si>
  <si>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</si>
  <si>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</si>
  <si>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</si>
  <si>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</si>
  <si>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</si>
  <si>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</si>
  <si>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</si>
  <si>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</si>
  <si>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</si>
  <si>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</si>
  <si>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</si>
  <si>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</si>
  <si>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</si>
  <si>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</si>
  <si>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</si>
  <si>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</si>
  <si>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</si>
  <si>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</si>
  <si>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</si>
  <si>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</si>
  <si>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</si>
  <si>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</si>
  <si>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</si>
  <si>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</si>
  <si>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</si>
  <si>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</si>
  <si>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</si>
  <si>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</si>
  <si>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</si>
  <si>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</si>
  <si>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</si>
  <si>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</si>
  <si>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</si>
  <si>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</si>
  <si>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</si>
  <si>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</si>
  <si>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</si>
  <si>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</si>
  <si>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</si>
  <si>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</si>
  <si>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</si>
  <si>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</si>
  <si>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</si>
  <si>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</si>
  <si>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</si>
  <si>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</si>
  <si>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</si>
  <si>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</si>
  <si>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</si>
  <si>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</si>
  <si>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</si>
  <si>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</si>
  <si>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</si>
  <si>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</si>
  <si>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</si>
  <si>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</si>
  <si>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</si>
  <si>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</si>
  <si>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</si>
  <si>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</si>
  <si>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</si>
  <si>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</si>
  <si>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</si>
  <si>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</si>
  <si>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</si>
  <si>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</si>
  <si>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</si>
  <si>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</si>
  <si>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</si>
  <si>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</si>
  <si>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</si>
  <si>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</si>
  <si>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</si>
  <si>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</si>
  <si>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</si>
  <si>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</si>
  <si>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</si>
  <si>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</si>
  <si>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</si>
  <si>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</si>
  <si>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</si>
  <si>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</si>
  <si>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</si>
  <si>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</si>
  <si>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</si>
  <si>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</si>
  <si>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</si>
  <si>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</si>
  <si>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</si>
  <si>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</si>
  <si>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</si>
  <si>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</si>
  <si>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</si>
  <si>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</si>
  <si>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</si>
  <si>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</si>
  <si>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</si>
  <si>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</si>
  <si>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</si>
  <si>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</si>
  <si>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</si>
  <si>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</si>
  <si>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</si>
  <si>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</si>
  <si>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</si>
  <si>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</si>
  <si>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</si>
  <si>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</si>
  <si>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</si>
  <si>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</si>
  <si>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</si>
  <si>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</si>
  <si>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</si>
  <si>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</si>
  <si>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</si>
  <si>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</si>
  <si>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</si>
  <si>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</si>
  <si>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</si>
  <si>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</si>
  <si>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</si>
  <si>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</si>
  <si>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</si>
  <si>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</si>
  <si>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</si>
  <si>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</si>
  <si>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</si>
  <si>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</si>
  <si>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</si>
  <si>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</si>
  <si>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</si>
  <si>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</si>
  <si>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</si>
  <si>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</si>
  <si>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</si>
  <si>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</si>
  <si>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</si>
  <si>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</si>
  <si>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</si>
  <si>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</si>
  <si>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</si>
  <si>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</si>
  <si>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областного бюджета за 1 квартал 2020 года</t>
  </si>
  <si>
    <t>Прогноз доходов
на 2020 год</t>
  </si>
  <si>
    <t>Кассовое исполнение
за 1 квартал
2020 года</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</si>
  <si>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</si>
  <si>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</si>
  <si>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</si>
  <si>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</si>
  <si>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</si>
  <si>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</si>
  <si>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</si>
  <si>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</si>
  <si>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</si>
  <si>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</si>
  <si>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</si>
  <si>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</si>
  <si>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</si>
  <si>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</si>
  <si>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</si>
  <si>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</si>
  <si>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</si>
  <si>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</si>
  <si>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</si>
  <si>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</si>
  <si>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</si>
  <si>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</si>
  <si>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</si>
  <si>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</si>
  <si>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</si>
  <si>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</si>
  <si>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</si>
  <si>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</si>
  <si>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</si>
  <si>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</si>
  <si>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</si>
  <si>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</si>
  <si>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</si>
  <si>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</si>
  <si>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</si>
  <si>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</si>
  <si>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</si>
  <si>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</si>
  <si>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</si>
  <si>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</si>
  <si>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</si>
  <si>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</si>
  <si>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</si>
  <si>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</si>
  <si>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</si>
  <si>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</si>
  <si>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</si>
  <si>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</si>
  <si>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</si>
  <si>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</si>
  <si>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</si>
  <si>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</si>
  <si>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</si>
  <si>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</si>
  <si>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</si>
  <si>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</si>
  <si>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</si>
  <si>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</si>
  <si>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</si>
  <si>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</si>
  <si>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</si>
  <si>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</si>
  <si>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</si>
  <si>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</si>
  <si>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</si>
  <si>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</si>
  <si>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</si>
  <si>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</si>
  <si>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</si>
  <si>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</si>
  <si>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</si>
  <si>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</si>
  <si>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</si>
  <si>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</si>
  <si>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</si>
  <si>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</si>
  <si>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</si>
  <si>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</si>
  <si>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</si>
  <si>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</si>
  <si>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</si>
  <si>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</si>
  <si>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</si>
  <si>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</si>
  <si>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</si>
  <si>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</si>
  <si>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</si>
  <si>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</si>
  <si>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</si>
  <si>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</si>
  <si>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</si>
  <si>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</si>
  <si>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</si>
  <si>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</si>
  <si>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</si>
  <si>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</si>
  <si>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</si>
  <si>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</si>
  <si>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</si>
  <si>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</si>
  <si>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</si>
  <si>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</si>
  <si>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</si>
  <si>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</si>
  <si>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</si>
  <si>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</si>
  <si>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</si>
  <si>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</si>
  <si>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</si>
  <si>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</si>
  <si>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</si>
  <si>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</si>
  <si>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</si>
  <si>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</si>
  <si>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</si>
  <si>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</si>
  <si>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</si>
  <si>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</si>
  <si>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</si>
  <si>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</si>
  <si>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</si>
  <si>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</si>
  <si>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</si>
  <si>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</si>
  <si>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</si>
  <si>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</si>
  <si>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</si>
  <si>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</si>
  <si>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</si>
  <si>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</si>
  <si>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</si>
  <si>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</si>
  <si>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</si>
  <si>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</si>
  <si>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</si>
  <si>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</si>
  <si>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</si>
  <si>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</si>
  <si>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</si>
  <si>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</si>
  <si>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</si>
  <si>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</si>
  <si>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</si>
  <si>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</si>
  <si>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</si>
  <si>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</si>
  <si>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</si>
  <si>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</si>
  <si>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</si>
  <si>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</si>
  <si>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</si>
  <si>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</si>
  <si>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</si>
  <si>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</si>
  <si>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</si>
  <si>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</si>
  <si>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</si>
  <si>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</si>
  <si>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</si>
  <si>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</si>
  <si>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</si>
  <si>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</si>
  <si>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</si>
  <si>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</si>
  <si>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</si>
  <si>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</si>
  <si>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</si>
  <si>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</si>
  <si>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</si>
  <si>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</si>
  <si>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</si>
  <si>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</si>
  <si>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</si>
  <si>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</si>
  <si>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</si>
  <si>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</si>
  <si>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</si>
  <si>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</si>
  <si>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</si>
  <si>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</si>
  <si>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</si>
  <si>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</si>
  <si>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</si>
  <si>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</si>
  <si>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</si>
  <si>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</si>
  <si>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</si>
  <si>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</si>
  <si>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</si>
  <si>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</si>
  <si>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</si>
  <si>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</si>
  <si>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</si>
  <si>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</si>
  <si>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</si>
  <si>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</si>
  <si>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</si>
  <si>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</si>
  <si>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</si>
  <si>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</si>
  <si>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</si>
  <si>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</si>
  <si>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</si>
  <si>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</si>
  <si>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</si>
  <si>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</si>
  <si>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</si>
  <si>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</si>
  <si>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</si>
  <si>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</si>
  <si>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</si>
  <si>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</si>
  <si>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</si>
  <si>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</si>
  <si>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</si>
  <si>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</si>
  <si>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</si>
  <si>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</si>
  <si>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</si>
  <si>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</si>
  <si>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</si>
  <si>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</si>
  <si>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</si>
  <si>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</si>
  <si>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</si>
  <si>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</si>
  <si>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</si>
  <si>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</si>
  <si>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</si>
  <si>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</si>
  <si>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</si>
  <si>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</si>
  <si>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</si>
  <si>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</si>
  <si>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</si>
  <si>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Кассовое исполнение
за 1 квартал
2019 года</t>
  </si>
  <si>
    <t>Темп роста 2020 к соответствующему периоду 2019, %</t>
  </si>
  <si>
    <t>000 1 08 07260 01 0000 110</t>
  </si>
  <si>
    <t>Государственная пошлина за выдачу разрешения на выброс вредных (загрязняющих) веществ в атмосферный воздух</t>
  </si>
  <si>
    <t>000 1 08 07262 01 0000 110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</si>
  <si>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</si>
  <si>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000 1 09 03000 00 0000 110</t>
  </si>
  <si>
    <t>Платежи за пользование природными ресурсами</t>
  </si>
  <si>
    <t>Платежи за добычу полезных ископаемых</t>
  </si>
  <si>
    <t>000 1 09 03023 01 0000 110</t>
  </si>
  <si>
    <t>Платежи за добычу подземных вод</t>
  </si>
  <si>
    <t xml:space="preserve"> 000 1 09 03025 01 0000 110</t>
  </si>
  <si>
    <t>Платежи за добычу других полезных ископаемых</t>
  </si>
  <si>
    <t>000 1 09 03080 00 0000 110</t>
  </si>
  <si>
    <t>Отчисления на воспроизводство минерально-сырьевой базы</t>
  </si>
  <si>
    <t xml:space="preserve"> 000 1 09 03020 00 0000 110</t>
  </si>
  <si>
    <t>000 1 09 03083 02 0000 110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</si>
  <si>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</si>
  <si>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000 1 09 11000 02 0000 110</t>
  </si>
  <si>
    <t>Налог, взимаемый в виде стоимости патента в связи с применением упрощенной системы налогообложения</t>
  </si>
  <si>
    <t xml:space="preserve"> 000 1 09 11010 02 0000 110</t>
  </si>
  <si>
    <t xml:space="preserve"> 000 1 09 11020 02 0000 110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</si>
  <si>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</si>
  <si>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</si>
  <si>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</si>
  <si>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</si>
  <si>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</si>
  <si>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</si>
  <si>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</si>
  <si>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</si>
  <si>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</si>
  <si>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000 1 14 02023 02 0000 410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</si>
  <si>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</si>
  <si>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</si>
  <si>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</si>
  <si>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000 1 16 03000 00 0000 140</t>
  </si>
  <si>
    <t>Денежные взыскания (штрафы) за нарушение законодательства о налогах и сборах</t>
  </si>
  <si>
    <t>000 1 16 03020 02 0000 140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</si>
  <si>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</si>
  <si>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000 1 16 18000 00 0000 140</t>
  </si>
  <si>
    <t>Денежные взыскания (штрафы) за нарушение бюджетного законодательства Российской Федерации</t>
  </si>
  <si>
    <t>000 1 16 18020 02 0000 140</t>
  </si>
  <si>
    <t>Денежные взыскания (штрафы) за нарушение бюджетного законодательства (в части бюджетов субъектов Российской Федерации)</t>
  </si>
  <si>
    <t>000 1 16 21000 00 0000 140</t>
  </si>
  <si>
    <t>Денежные взыскания (штрафы) и иные суммы, взыскиваемые с лиц, виновных в совершении преступлений, и в возмещение ущерба имуществу</t>
  </si>
  <si>
    <t>000 1 16 21020 02 0000 140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</si>
  <si>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</si>
  <si>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000 1 16 23000 00 0000 140</t>
  </si>
  <si>
    <t>Доходы от возмещения ущерба при возникновении страховых случаев</t>
  </si>
  <si>
    <t>000 1 16 23020 02 0000 140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</si>
  <si>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</si>
  <si>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000 1 16 23022 02 0000 140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</si>
  <si>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</si>
  <si>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</si>
  <si>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</si>
  <si>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000 1 16 25080 00 0000 140</t>
  </si>
  <si>
    <t>Денежные взыскания (штрафы) за нарушение водного законодательства</t>
  </si>
  <si>
    <t>000 1 16 25082 02 0000 140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</si>
  <si>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</si>
  <si>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000 1 16 25086 02 0000 140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</si>
  <si>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</si>
  <si>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000 1 16 26000 01 0000 140</t>
  </si>
  <si>
    <t>Денежные взыскания (штрафы) за нарушение законодательства о рекламе</t>
  </si>
  <si>
    <t>000 1 16 27000 01 0000 140</t>
  </si>
  <si>
    <t>Денежные взыскания (штрафы) за нарушение законодательства Российской Федерации о пожарной безопасности</t>
  </si>
  <si>
    <t>000 1 16 30000 01 0000 140</t>
  </si>
  <si>
    <t>Денежные взыскания (штрафы) за правонарушения в области дорожного движения</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</si>
  <si>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</si>
  <si>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</si>
  <si>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000 1 16 30012 01 0000 140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</si>
  <si>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</si>
  <si>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000 1 16 30020 01 0000 140</t>
  </si>
  <si>
    <t>Денежные взыскания (штрафы) за нарушение законодательства Российской Федерации о безопасности дорожного движения</t>
  </si>
  <si>
    <t>000 1 16 33000 00 0000 140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</si>
  <si>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</si>
  <si>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</si>
  <si>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</si>
  <si>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000 1 16 37000 00 0000 140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</si>
  <si>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</si>
  <si>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000 1 16 37020 02 0000 140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</si>
  <si>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</si>
  <si>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000 1 16 90000 00 0000 140</t>
  </si>
  <si>
    <t>Прочие поступления от денежных взысканий (штрафов) и иных сумм в возмещение ущерба</t>
  </si>
  <si>
    <t>000 1 16 90020 02 0000 140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</si>
  <si>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</si>
  <si>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000 2 02 25567 00 0000 150</t>
  </si>
  <si>
    <t>000 2 02 25567 02 0000 150</t>
  </si>
  <si>
    <t>Субсидии бюджетам субъектов Российской Федерации на обеспечение устойчивого развития сельских территорий</t>
  </si>
  <si>
    <t>Субсидии бюджетам на обеспечение устойчивого развития сельских территорий</t>
  </si>
  <si>
    <t>000 2 02 27111 02 0000 150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</si>
  <si>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</si>
  <si>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000 2 02 45159 00 0000 150</t>
  </si>
  <si>
    <t>000 2 02 45159 02 0000 150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</si>
  <si>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</si>
  <si>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</si>
  <si>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</si>
  <si>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</si>
  <si>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000 2 18 25520 02 0000 150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</si>
  <si>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</si>
  <si>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000 2 18 35120 02 0000 150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</si>
  <si>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</si>
  <si>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000 2 19 25021 02 0000 150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</si>
  <si>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</si>
  <si>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</si>
  <si>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</si>
  <si>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000 2 19 25520 02 0000 150</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</si>
  <si>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</si>
  <si>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</si>
  <si>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</si>
  <si>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000 2 19 25517 02 0000 150</t>
  </si>
  <si>
    <t>000 2 19 25674 02 0000 150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</si>
  <si>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</si>
  <si>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000 2 19 35120 02 0000 150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</si>
  <si>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</si>
  <si>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000 2 19 35900 02 0000 150</t>
  </si>
  <si>
    <t>Возврат остатков единой субвенции из бюджетов субъектов Российской Федерации</t>
  </si>
  <si>
    <t>000 2 19 45612 02 0000 150</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</si>
  <si>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</si>
  <si>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000 2 19 45633 02 0000 150</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</si>
  <si>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</si>
  <si>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000 2 19 45657 02 0000 150</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</si>
  <si>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</si>
  <si>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000 2 19 45673 02 0000 150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</si>
  <si>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</si>
  <si>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000 2 19 45676 02 0000 150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</si>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</sst>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0" xfId="0" applyFont="1" applyFill="1" applyAlignment="1">
      <alignment horizontal="center" vertical="center" wrapText="1"/>
    </xf>
    <xf numFmtId="0" fontId="4" fillId="0" borderId="5" xfId="0" applyFont="1" applyFill="1" applyBorder="1" applyAlignment="1">
      <alignment horizontal="right"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8"/>
  <sheetViews>
    <sheetView showGridLines="0" tabSelected="1" view="pageBreakPreview" topLeftCell="A471" zoomScaleNormal="70" zoomScaleSheetLayoutView="100" workbookViewId="0">
      <selection activeCell="D474" sqref="D474"/>
    </sheetView>
  </sheetViews>
  <sheetFormatPr defaultColWidth="9.109375" defaultRowHeight="15.6" outlineLevelCol="1" x14ac:dyDescent="0.3"/>
  <cols>
    <col min="1" max="1" width="27.88671875" style="5" customWidth="1"/>
    <col min="2" max="2" width="83.88671875" style="5" customWidth="1"/>
    <col min="3" max="3" width="18.6640625" style="5" customWidth="1"/>
    <col min="4" max="4" width="18.6640625" style="6" customWidth="1"/>
    <col min="5" max="5" width="18.88671875" style="5" customWidth="1" outlineLevel="1"/>
    <col min="6" max="6" width="14" style="5" customWidth="1" outlineLevel="1"/>
    <col min="7" max="7" width="12.8867187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4" t="s">
        <v>613</v>
      </c>
      <c r="B1" s="24"/>
      <c r="C1" s="24"/>
      <c r="D1" s="24"/>
      <c r="E1" s="24"/>
      <c r="F1" s="24"/>
      <c r="G1" s="24"/>
    </row>
    <row r="2" spans="1:7" ht="17.25" customHeight="1" x14ac:dyDescent="0.3">
      <c r="A2" s="25" t="s">
        <v>199</v>
      </c>
      <c r="B2" s="25"/>
      <c r="C2" s="25"/>
      <c r="D2" s="25"/>
      <c r="E2" s="25"/>
      <c r="F2" s="25"/>
      <c r="G2" s="25"/>
    </row>
    <row r="3" spans="1:7" ht="93.6" customHeight="1" x14ac:dyDescent="0.3">
      <c r="A3" s="7" t="s">
        <v>51</v>
      </c>
      <c r="B3" s="7" t="s">
        <v>52</v>
      </c>
      <c r="C3" s="1" t="s">
        <v>851</v>
      </c>
      <c r="D3" s="1" t="s">
        <v>614</v>
      </c>
      <c r="E3" s="1" t="s">
        <v>615</v>
      </c>
      <c r="F3" s="1" t="s">
        <v>200</v>
      </c>
      <c r="G3" s="21" t="s">
        <v>852</v>
      </c>
    </row>
    <row r="4" spans="1:7" x14ac:dyDescent="0.3">
      <c r="A4" s="19" t="s">
        <v>201</v>
      </c>
      <c r="B4" s="20" t="s">
        <v>53</v>
      </c>
      <c r="C4" s="13">
        <f>C5+C16+C40+C51+C59+C65+C88+C108+C126+C145+C161+C171+C174+C240</f>
        <v>6351815004.9299984</v>
      </c>
      <c r="D4" s="13">
        <f>D5+D16+D40+D51+D59+D65+D88+D108+D126+D145+D161+D171+D174+D240</f>
        <v>31842118255</v>
      </c>
      <c r="E4" s="13">
        <f>E5+E16+E40+E51+E59+E65+E88+E108+E126+E145+E161+E171+E174+E240</f>
        <v>6817168256.9699993</v>
      </c>
      <c r="F4" s="18">
        <f>E4/D4*100</f>
        <v>21.409280005734342</v>
      </c>
      <c r="G4" s="18">
        <f>E4/C4*100</f>
        <v>107.32630361052415</v>
      </c>
    </row>
    <row r="5" spans="1:7" x14ac:dyDescent="0.3">
      <c r="A5" s="19" t="s">
        <v>202</v>
      </c>
      <c r="B5" s="20" t="s">
        <v>54</v>
      </c>
      <c r="C5" s="13">
        <f>C6+C10</f>
        <v>4061162361.5999994</v>
      </c>
      <c r="D5" s="13">
        <f>D6+D10</f>
        <v>18226952000</v>
      </c>
      <c r="E5" s="13">
        <f>E6+E10</f>
        <v>4272651734.79</v>
      </c>
      <c r="F5" s="18">
        <f t="shared" ref="F5:F76" si="0">E5/D5*100</f>
        <v>23.441394561142204</v>
      </c>
      <c r="G5" s="18">
        <f t="shared" ref="G5:G68" si="1">E5/C5*100</f>
        <v>105.20760694498999</v>
      </c>
    </row>
    <row r="6" spans="1:7" x14ac:dyDescent="0.3">
      <c r="A6" s="2" t="s">
        <v>203</v>
      </c>
      <c r="B6" s="3" t="s">
        <v>55</v>
      </c>
      <c r="C6" s="14">
        <f>C7</f>
        <v>1766486726.8299999</v>
      </c>
      <c r="D6" s="14">
        <f>D7</f>
        <v>6834376000</v>
      </c>
      <c r="E6" s="14">
        <f>E7</f>
        <v>1856763343.46</v>
      </c>
      <c r="F6" s="17">
        <f t="shared" si="0"/>
        <v>27.168001050278768</v>
      </c>
      <c r="G6" s="17">
        <f t="shared" si="1"/>
        <v>105.11051768795363</v>
      </c>
    </row>
    <row r="7" spans="1:7" ht="31.2" x14ac:dyDescent="0.3">
      <c r="A7" s="2" t="s">
        <v>204</v>
      </c>
      <c r="B7" s="3" t="s">
        <v>56</v>
      </c>
      <c r="C7" s="14">
        <f>C8+C9</f>
        <v>1766486726.8299999</v>
      </c>
      <c r="D7" s="14">
        <f>D8+D9</f>
        <v>6834376000</v>
      </c>
      <c r="E7" s="14">
        <f>E8+E9</f>
        <v>1856763343.46</v>
      </c>
      <c r="F7" s="17">
        <f t="shared" si="0"/>
        <v>27.168001050278768</v>
      </c>
      <c r="G7" s="17">
        <f t="shared" si="1"/>
        <v>105.11051768795363</v>
      </c>
    </row>
    <row r="8" spans="1:7" ht="32.25" customHeight="1" x14ac:dyDescent="0.3">
      <c r="A8" s="2" t="s">
        <v>205</v>
      </c>
      <c r="B8" s="3" t="s">
        <v>57</v>
      </c>
      <c r="C8" s="14">
        <v>1540894394.8299999</v>
      </c>
      <c r="D8" s="14">
        <v>5747517000</v>
      </c>
      <c r="E8" s="14">
        <v>1669483448.3</v>
      </c>
      <c r="F8" s="17">
        <f t="shared" si="0"/>
        <v>29.047038021810113</v>
      </c>
      <c r="G8" s="17">
        <f t="shared" si="1"/>
        <v>108.3450919090524</v>
      </c>
    </row>
    <row r="9" spans="1:7" ht="31.2" x14ac:dyDescent="0.3">
      <c r="A9" s="2" t="s">
        <v>206</v>
      </c>
      <c r="B9" s="3" t="s">
        <v>58</v>
      </c>
      <c r="C9" s="14">
        <v>225592332</v>
      </c>
      <c r="D9" s="14">
        <v>1086859000</v>
      </c>
      <c r="E9" s="14">
        <v>187279895.16</v>
      </c>
      <c r="F9" s="17">
        <f t="shared" si="0"/>
        <v>17.23129634662822</v>
      </c>
      <c r="G9" s="17">
        <f t="shared" si="1"/>
        <v>83.01695961899982</v>
      </c>
    </row>
    <row r="10" spans="1:7" x14ac:dyDescent="0.3">
      <c r="A10" s="2" t="s">
        <v>207</v>
      </c>
      <c r="B10" s="3" t="s">
        <v>59</v>
      </c>
      <c r="C10" s="14">
        <f t="shared" ref="C10:D10" si="2">SUM(C11:C15)</f>
        <v>2294675634.7699995</v>
      </c>
      <c r="D10" s="14">
        <f t="shared" si="2"/>
        <v>11392576000</v>
      </c>
      <c r="E10" s="14">
        <f>SUM(E11:E15)</f>
        <v>2415888391.3299999</v>
      </c>
      <c r="F10" s="17">
        <f t="shared" si="0"/>
        <v>21.205813253560915</v>
      </c>
      <c r="G10" s="17">
        <f t="shared" si="1"/>
        <v>105.28234817694178</v>
      </c>
    </row>
    <row r="11" spans="1:7" ht="62.4" x14ac:dyDescent="0.3">
      <c r="A11" s="2" t="s">
        <v>208</v>
      </c>
      <c r="B11" s="3" t="s">
        <v>60</v>
      </c>
      <c r="C11" s="14">
        <v>2241599497.1199999</v>
      </c>
      <c r="D11" s="14">
        <v>11024353000</v>
      </c>
      <c r="E11" s="14">
        <v>2369549053.8699999</v>
      </c>
      <c r="F11" s="17">
        <f t="shared" si="0"/>
        <v>21.493769782861634</v>
      </c>
      <c r="G11" s="17">
        <f t="shared" si="1"/>
        <v>105.70795795209578</v>
      </c>
    </row>
    <row r="12" spans="1:7" ht="85.2" customHeight="1" x14ac:dyDescent="0.3">
      <c r="A12" s="2" t="s">
        <v>209</v>
      </c>
      <c r="B12" s="3" t="s">
        <v>61</v>
      </c>
      <c r="C12" s="14">
        <v>13529283.49</v>
      </c>
      <c r="D12" s="14">
        <v>134553000</v>
      </c>
      <c r="E12" s="14">
        <v>23099110.98</v>
      </c>
      <c r="F12" s="17">
        <f t="shared" si="0"/>
        <v>17.167295400325521</v>
      </c>
      <c r="G12" s="17">
        <f t="shared" si="1"/>
        <v>170.73417817782749</v>
      </c>
    </row>
    <row r="13" spans="1:7" ht="31.2" x14ac:dyDescent="0.3">
      <c r="A13" s="2" t="s">
        <v>210</v>
      </c>
      <c r="B13" s="3" t="s">
        <v>190</v>
      </c>
      <c r="C13" s="14">
        <v>27988623.23</v>
      </c>
      <c r="D13" s="14">
        <v>156978000</v>
      </c>
      <c r="E13" s="14">
        <v>10063800.939999999</v>
      </c>
      <c r="F13" s="17">
        <f t="shared" si="0"/>
        <v>6.4109626444469923</v>
      </c>
      <c r="G13" s="17">
        <f t="shared" si="1"/>
        <v>35.956755919358592</v>
      </c>
    </row>
    <row r="14" spans="1:7" ht="65.25" customHeight="1" x14ac:dyDescent="0.3">
      <c r="A14" s="2" t="s">
        <v>211</v>
      </c>
      <c r="B14" s="3" t="s">
        <v>191</v>
      </c>
      <c r="C14" s="14">
        <v>11547454.210000001</v>
      </c>
      <c r="D14" s="14">
        <v>76692000</v>
      </c>
      <c r="E14" s="14">
        <v>13176384.65</v>
      </c>
      <c r="F14" s="17">
        <f t="shared" si="0"/>
        <v>17.180911503155478</v>
      </c>
      <c r="G14" s="17">
        <f t="shared" si="1"/>
        <v>114.10640311168638</v>
      </c>
    </row>
    <row r="15" spans="1:7" ht="46.8" x14ac:dyDescent="0.3">
      <c r="A15" s="2" t="s">
        <v>400</v>
      </c>
      <c r="B15" s="3" t="s">
        <v>401</v>
      </c>
      <c r="C15" s="14">
        <v>10776.72</v>
      </c>
      <c r="D15" s="14">
        <v>0</v>
      </c>
      <c r="E15" s="14">
        <v>40.89</v>
      </c>
      <c r="F15" s="17"/>
      <c r="G15" s="17">
        <f t="shared" si="1"/>
        <v>0.37942899138142222</v>
      </c>
    </row>
    <row r="16" spans="1:7" ht="31.2" x14ac:dyDescent="0.3">
      <c r="A16" s="19" t="s">
        <v>212</v>
      </c>
      <c r="B16" s="20" t="s">
        <v>62</v>
      </c>
      <c r="C16" s="13">
        <f t="shared" ref="C16:D16" si="3">C17</f>
        <v>1089874552.0999999</v>
      </c>
      <c r="D16" s="13">
        <f t="shared" si="3"/>
        <v>5229693000</v>
      </c>
      <c r="E16" s="13">
        <f>E17</f>
        <v>1099900540.05</v>
      </c>
      <c r="F16" s="18">
        <f t="shared" si="0"/>
        <v>21.031837625076651</v>
      </c>
      <c r="G16" s="18">
        <f t="shared" si="1"/>
        <v>100.91992128182842</v>
      </c>
    </row>
    <row r="17" spans="1:7" ht="31.2" x14ac:dyDescent="0.3">
      <c r="A17" s="2" t="s">
        <v>403</v>
      </c>
      <c r="B17" s="15" t="s">
        <v>402</v>
      </c>
      <c r="C17" s="14">
        <f t="shared" ref="C17:D17" si="4">C18+C20+C21+C22+C25+C26+C27+C28+C31+C34+C37</f>
        <v>1089874552.0999999</v>
      </c>
      <c r="D17" s="14">
        <f t="shared" si="4"/>
        <v>5229693000</v>
      </c>
      <c r="E17" s="14">
        <f>E18+E20+E21+E22+E25+E26+E27+E28+E31+E34+E37</f>
        <v>1099900540.05</v>
      </c>
      <c r="F17" s="17">
        <f t="shared" si="0"/>
        <v>21.031837625076651</v>
      </c>
      <c r="G17" s="17">
        <f t="shared" si="1"/>
        <v>100.91992128182842</v>
      </c>
    </row>
    <row r="18" spans="1:7" ht="62.4" x14ac:dyDescent="0.3">
      <c r="A18" s="2" t="s">
        <v>618</v>
      </c>
      <c r="B18" s="15" t="s">
        <v>616</v>
      </c>
      <c r="C18" s="14">
        <f t="shared" ref="C18:D18" si="5">C19</f>
        <v>0</v>
      </c>
      <c r="D18" s="14">
        <f t="shared" si="5"/>
        <v>0</v>
      </c>
      <c r="E18" s="14">
        <f>E19</f>
        <v>-7234.5</v>
      </c>
      <c r="F18" s="17"/>
      <c r="G18" s="17"/>
    </row>
    <row r="19" spans="1:7" ht="46.8" x14ac:dyDescent="0.3">
      <c r="A19" s="2" t="s">
        <v>619</v>
      </c>
      <c r="B19" s="15" t="s">
        <v>617</v>
      </c>
      <c r="C19" s="14">
        <v>0</v>
      </c>
      <c r="D19" s="14">
        <v>0</v>
      </c>
      <c r="E19" s="14">
        <v>-7234.5</v>
      </c>
      <c r="F19" s="17"/>
      <c r="G19" s="17"/>
    </row>
    <row r="20" spans="1:7" x14ac:dyDescent="0.3">
      <c r="A20" s="2" t="s">
        <v>213</v>
      </c>
      <c r="B20" s="3" t="s">
        <v>63</v>
      </c>
      <c r="C20" s="14">
        <v>117108652.5</v>
      </c>
      <c r="D20" s="14">
        <v>593658000</v>
      </c>
      <c r="E20" s="14">
        <v>95271923.040000007</v>
      </c>
      <c r="F20" s="17">
        <f t="shared" si="0"/>
        <v>16.048284204036669</v>
      </c>
      <c r="G20" s="17">
        <f t="shared" si="1"/>
        <v>81.353444861813273</v>
      </c>
    </row>
    <row r="21" spans="1:7" ht="31.2" x14ac:dyDescent="0.3">
      <c r="A21" s="2" t="s">
        <v>214</v>
      </c>
      <c r="B21" s="3" t="s">
        <v>64</v>
      </c>
      <c r="C21" s="14">
        <v>26922950.449999999</v>
      </c>
      <c r="D21" s="14">
        <v>151571000</v>
      </c>
      <c r="E21" s="14">
        <v>34117687.299999997</v>
      </c>
      <c r="F21" s="17">
        <f t="shared" si="0"/>
        <v>22.509376661762474</v>
      </c>
      <c r="G21" s="17">
        <f t="shared" si="1"/>
        <v>126.72343383523925</v>
      </c>
    </row>
    <row r="22" spans="1:7" ht="109.2" x14ac:dyDescent="0.3">
      <c r="A22" s="2" t="s">
        <v>215</v>
      </c>
      <c r="B22" s="3" t="s">
        <v>65</v>
      </c>
      <c r="C22" s="14">
        <f>SUM(C23:C24)</f>
        <v>168532335.86000001</v>
      </c>
      <c r="D22" s="14">
        <f>SUM(D23:D24)</f>
        <v>890293000</v>
      </c>
      <c r="E22" s="14">
        <f>SUM(E23:E24)</f>
        <v>189512092.36000001</v>
      </c>
      <c r="F22" s="17">
        <f t="shared" si="0"/>
        <v>21.286485725485882</v>
      </c>
      <c r="G22" s="17">
        <f t="shared" si="1"/>
        <v>112.44850514469098</v>
      </c>
    </row>
    <row r="23" spans="1:7" ht="124.8" x14ac:dyDescent="0.3">
      <c r="A23" s="2" t="s">
        <v>216</v>
      </c>
      <c r="B23" s="3" t="s">
        <v>66</v>
      </c>
      <c r="C23" s="14">
        <v>95763179.230000004</v>
      </c>
      <c r="D23" s="14">
        <v>519992000</v>
      </c>
      <c r="E23" s="14">
        <v>108433067.09</v>
      </c>
      <c r="F23" s="17">
        <f t="shared" si="0"/>
        <v>20.852833714749458</v>
      </c>
      <c r="G23" s="17">
        <f t="shared" si="1"/>
        <v>113.23043779652511</v>
      </c>
    </row>
    <row r="24" spans="1:7" ht="165" customHeight="1" x14ac:dyDescent="0.3">
      <c r="A24" s="2" t="s">
        <v>217</v>
      </c>
      <c r="B24" s="3" t="s">
        <v>67</v>
      </c>
      <c r="C24" s="14">
        <v>72769156.629999995</v>
      </c>
      <c r="D24" s="14">
        <v>370301000</v>
      </c>
      <c r="E24" s="14">
        <v>81079025.269999996</v>
      </c>
      <c r="F24" s="17">
        <f t="shared" si="0"/>
        <v>21.895437838407133</v>
      </c>
      <c r="G24" s="17">
        <f t="shared" si="1"/>
        <v>111.41949285224251</v>
      </c>
    </row>
    <row r="25" spans="1:7" ht="93.6" x14ac:dyDescent="0.3">
      <c r="A25" s="2" t="s">
        <v>623</v>
      </c>
      <c r="B25" s="3" t="s">
        <v>620</v>
      </c>
      <c r="C25" s="14">
        <v>0</v>
      </c>
      <c r="D25" s="14">
        <v>4000000</v>
      </c>
      <c r="E25" s="14">
        <v>432321.46</v>
      </c>
      <c r="F25" s="17">
        <f t="shared" si="0"/>
        <v>10.808036500000002</v>
      </c>
      <c r="G25" s="17"/>
    </row>
    <row r="26" spans="1:7" ht="78" x14ac:dyDescent="0.3">
      <c r="A26" s="2" t="s">
        <v>624</v>
      </c>
      <c r="B26" s="3" t="s">
        <v>621</v>
      </c>
      <c r="C26" s="14">
        <v>0</v>
      </c>
      <c r="D26" s="14">
        <v>300000</v>
      </c>
      <c r="E26" s="14">
        <v>63975.28</v>
      </c>
      <c r="F26" s="17">
        <f t="shared" si="0"/>
        <v>21.325093333333335</v>
      </c>
      <c r="G26" s="17"/>
    </row>
    <row r="27" spans="1:7" ht="78" x14ac:dyDescent="0.3">
      <c r="A27" s="2" t="s">
        <v>625</v>
      </c>
      <c r="B27" s="3" t="s">
        <v>622</v>
      </c>
      <c r="C27" s="14">
        <v>0</v>
      </c>
      <c r="D27" s="14">
        <v>3700000</v>
      </c>
      <c r="E27" s="14">
        <v>59628.25</v>
      </c>
      <c r="F27" s="17">
        <f t="shared" si="0"/>
        <v>1.6115743243243243</v>
      </c>
      <c r="G27" s="17"/>
    </row>
    <row r="28" spans="1:7" ht="55.2" customHeight="1" x14ac:dyDescent="0.3">
      <c r="A28" s="2" t="s">
        <v>218</v>
      </c>
      <c r="B28" s="3" t="s">
        <v>68</v>
      </c>
      <c r="C28" s="14">
        <f>C29+C30</f>
        <v>341467001.43000001</v>
      </c>
      <c r="D28" s="14">
        <f>D29+D30</f>
        <v>1643308000</v>
      </c>
      <c r="E28" s="14">
        <f>E29+E30</f>
        <v>354184153.86000001</v>
      </c>
      <c r="F28" s="17">
        <f t="shared" si="0"/>
        <v>21.553120526401624</v>
      </c>
      <c r="G28" s="17">
        <f t="shared" si="1"/>
        <v>103.72426980549892</v>
      </c>
    </row>
    <row r="29" spans="1:7" ht="83.4" customHeight="1" x14ac:dyDescent="0.3">
      <c r="A29" s="2" t="s">
        <v>219</v>
      </c>
      <c r="B29" s="3" t="s">
        <v>69</v>
      </c>
      <c r="C29" s="14">
        <v>341467001.43000001</v>
      </c>
      <c r="D29" s="14">
        <v>1571836000</v>
      </c>
      <c r="E29" s="14">
        <v>338779638.35000002</v>
      </c>
      <c r="F29" s="17">
        <f t="shared" si="0"/>
        <v>21.553116123437814</v>
      </c>
      <c r="G29" s="17">
        <f t="shared" si="1"/>
        <v>99.21299479342197</v>
      </c>
    </row>
    <row r="30" spans="1:7" ht="93.6" x14ac:dyDescent="0.3">
      <c r="A30" s="2" t="s">
        <v>626</v>
      </c>
      <c r="B30" s="3" t="s">
        <v>627</v>
      </c>
      <c r="C30" s="14">
        <v>0</v>
      </c>
      <c r="D30" s="14">
        <v>71472000</v>
      </c>
      <c r="E30" s="14">
        <v>15404515.51</v>
      </c>
      <c r="F30" s="17">
        <f t="shared" si="0"/>
        <v>21.553217357846428</v>
      </c>
      <c r="G30" s="17"/>
    </row>
    <row r="31" spans="1:7" ht="66.75" customHeight="1" x14ac:dyDescent="0.3">
      <c r="A31" s="2" t="s">
        <v>220</v>
      </c>
      <c r="B31" s="3" t="s">
        <v>70</v>
      </c>
      <c r="C31" s="14">
        <f>C32+C33</f>
        <v>2385834.04</v>
      </c>
      <c r="D31" s="14">
        <f>D32+D33</f>
        <v>8464000</v>
      </c>
      <c r="E31" s="14">
        <f>E32+E33</f>
        <v>2308915.5</v>
      </c>
      <c r="F31" s="17">
        <f t="shared" si="0"/>
        <v>27.279247400756145</v>
      </c>
      <c r="G31" s="17">
        <f t="shared" si="1"/>
        <v>96.776031412478289</v>
      </c>
    </row>
    <row r="32" spans="1:7" ht="97.5" customHeight="1" x14ac:dyDescent="0.3">
      <c r="A32" s="2" t="s">
        <v>221</v>
      </c>
      <c r="B32" s="3" t="s">
        <v>71</v>
      </c>
      <c r="C32" s="14">
        <v>2385834.04</v>
      </c>
      <c r="D32" s="14">
        <v>8096000</v>
      </c>
      <c r="E32" s="14">
        <v>2208493.94</v>
      </c>
      <c r="F32" s="17">
        <f t="shared" si="0"/>
        <v>27.27882831027668</v>
      </c>
      <c r="G32" s="17">
        <f t="shared" si="1"/>
        <v>92.566955746846489</v>
      </c>
    </row>
    <row r="33" spans="1:7" ht="99" customHeight="1" x14ac:dyDescent="0.3">
      <c r="A33" s="2" t="s">
        <v>628</v>
      </c>
      <c r="B33" s="3" t="s">
        <v>629</v>
      </c>
      <c r="C33" s="14">
        <v>0</v>
      </c>
      <c r="D33" s="14">
        <v>368000</v>
      </c>
      <c r="E33" s="14">
        <v>100421.56</v>
      </c>
      <c r="F33" s="17">
        <f t="shared" si="0"/>
        <v>27.288467391304351</v>
      </c>
      <c r="G33" s="17"/>
    </row>
    <row r="34" spans="1:7" ht="58.2" customHeight="1" x14ac:dyDescent="0.3">
      <c r="A34" s="2" t="s">
        <v>222</v>
      </c>
      <c r="B34" s="3" t="s">
        <v>72</v>
      </c>
      <c r="C34" s="14">
        <f>C35+C36</f>
        <v>500661082.39999998</v>
      </c>
      <c r="D34" s="14">
        <f>D35+D36</f>
        <v>2146470000</v>
      </c>
      <c r="E34" s="14">
        <f>E35+E36</f>
        <v>497116298.17000002</v>
      </c>
      <c r="F34" s="17">
        <f t="shared" si="0"/>
        <v>23.159713304635051</v>
      </c>
      <c r="G34" s="17">
        <f t="shared" si="1"/>
        <v>99.291979274081484</v>
      </c>
    </row>
    <row r="35" spans="1:7" ht="88.8" customHeight="1" x14ac:dyDescent="0.3">
      <c r="A35" s="2" t="s">
        <v>223</v>
      </c>
      <c r="B35" s="3" t="s">
        <v>73</v>
      </c>
      <c r="C35" s="14">
        <v>500661082.39999998</v>
      </c>
      <c r="D35" s="14">
        <v>2053113000</v>
      </c>
      <c r="E35" s="14">
        <v>475495241.42000002</v>
      </c>
      <c r="F35" s="17">
        <f t="shared" si="0"/>
        <v>23.159720941808853</v>
      </c>
      <c r="G35" s="17">
        <f t="shared" si="1"/>
        <v>94.973477694858275</v>
      </c>
    </row>
    <row r="36" spans="1:7" ht="93.6" x14ac:dyDescent="0.3">
      <c r="A36" s="2" t="s">
        <v>630</v>
      </c>
      <c r="B36" s="3" t="s">
        <v>631</v>
      </c>
      <c r="C36" s="14">
        <v>0</v>
      </c>
      <c r="D36" s="14">
        <v>93357000</v>
      </c>
      <c r="E36" s="14">
        <v>21621056.75</v>
      </c>
      <c r="F36" s="17">
        <f t="shared" si="0"/>
        <v>23.159545347429759</v>
      </c>
      <c r="G36" s="17"/>
    </row>
    <row r="37" spans="1:7" ht="62.4" x14ac:dyDescent="0.3">
      <c r="A37" s="2" t="s">
        <v>224</v>
      </c>
      <c r="B37" s="3" t="s">
        <v>74</v>
      </c>
      <c r="C37" s="14">
        <f>C38+C39</f>
        <v>-67203304.579999998</v>
      </c>
      <c r="D37" s="14">
        <f>D38+D39</f>
        <v>-212071000</v>
      </c>
      <c r="E37" s="14">
        <f>E38+E39</f>
        <v>-73159220.670000002</v>
      </c>
      <c r="F37" s="17">
        <f t="shared" si="0"/>
        <v>34.49751294142056</v>
      </c>
      <c r="G37" s="17">
        <f t="shared" si="1"/>
        <v>108.86253455424946</v>
      </c>
    </row>
    <row r="38" spans="1:7" ht="82.2" customHeight="1" x14ac:dyDescent="0.3">
      <c r="A38" s="2" t="s">
        <v>225</v>
      </c>
      <c r="B38" s="3" t="s">
        <v>75</v>
      </c>
      <c r="C38" s="14">
        <v>-67203304.579999998</v>
      </c>
      <c r="D38" s="14">
        <v>-202847000</v>
      </c>
      <c r="E38" s="14">
        <v>-69977309.930000007</v>
      </c>
      <c r="F38" s="17">
        <f t="shared" si="0"/>
        <v>34.49758188684082</v>
      </c>
      <c r="G38" s="17">
        <f t="shared" si="1"/>
        <v>104.12778116691834</v>
      </c>
    </row>
    <row r="39" spans="1:7" ht="93.6" x14ac:dyDescent="0.3">
      <c r="A39" s="2" t="s">
        <v>632</v>
      </c>
      <c r="B39" s="3" t="s">
        <v>633</v>
      </c>
      <c r="C39" s="14">
        <v>0</v>
      </c>
      <c r="D39" s="14">
        <v>-9224000</v>
      </c>
      <c r="E39" s="14">
        <v>-3181910.74</v>
      </c>
      <c r="F39" s="17">
        <f t="shared" si="0"/>
        <v>34.495996747614925</v>
      </c>
      <c r="G39" s="17"/>
    </row>
    <row r="40" spans="1:7" x14ac:dyDescent="0.3">
      <c r="A40" s="19" t="s">
        <v>226</v>
      </c>
      <c r="B40" s="20" t="s">
        <v>76</v>
      </c>
      <c r="C40" s="13">
        <f t="shared" ref="C40:D40" si="6">C41+C49</f>
        <v>430364752.19999999</v>
      </c>
      <c r="D40" s="13">
        <f t="shared" si="6"/>
        <v>2981831255</v>
      </c>
      <c r="E40" s="13">
        <f>E41+E49</f>
        <v>500513300.33999997</v>
      </c>
      <c r="F40" s="18">
        <f t="shared" si="0"/>
        <v>16.78543343124224</v>
      </c>
      <c r="G40" s="18">
        <f t="shared" si="1"/>
        <v>116.29978937201632</v>
      </c>
    </row>
    <row r="41" spans="1:7" ht="18" customHeight="1" x14ac:dyDescent="0.3">
      <c r="A41" s="2" t="s">
        <v>227</v>
      </c>
      <c r="B41" s="8" t="s">
        <v>77</v>
      </c>
      <c r="C41" s="14">
        <f t="shared" ref="C41:D41" si="7">C42+C45+C48</f>
        <v>430347578.90999997</v>
      </c>
      <c r="D41" s="14">
        <f t="shared" si="7"/>
        <v>2981831255</v>
      </c>
      <c r="E41" s="14">
        <f>E42+E45+E48</f>
        <v>500513243.66999996</v>
      </c>
      <c r="F41" s="17">
        <f t="shared" si="0"/>
        <v>16.785431530732275</v>
      </c>
      <c r="G41" s="17">
        <f t="shared" si="1"/>
        <v>116.3044172196154</v>
      </c>
    </row>
    <row r="42" spans="1:7" ht="31.2" x14ac:dyDescent="0.3">
      <c r="A42" s="2" t="s">
        <v>228</v>
      </c>
      <c r="B42" s="8" t="s">
        <v>78</v>
      </c>
      <c r="C42" s="14">
        <f t="shared" ref="C42:D42" si="8">C43+C44</f>
        <v>311458160.43000001</v>
      </c>
      <c r="D42" s="14">
        <f t="shared" si="8"/>
        <v>2057463566</v>
      </c>
      <c r="E42" s="14">
        <f>E43+E44</f>
        <v>356660318.76999998</v>
      </c>
      <c r="F42" s="17">
        <f t="shared" si="0"/>
        <v>17.334951863249664</v>
      </c>
      <c r="G42" s="17">
        <f t="shared" si="1"/>
        <v>114.51307561747419</v>
      </c>
    </row>
    <row r="43" spans="1:7" ht="31.2" x14ac:dyDescent="0.3">
      <c r="A43" s="2" t="s">
        <v>229</v>
      </c>
      <c r="B43" s="8" t="s">
        <v>78</v>
      </c>
      <c r="C43" s="14">
        <v>311429628.73000002</v>
      </c>
      <c r="D43" s="14">
        <v>2057463566</v>
      </c>
      <c r="E43" s="14">
        <v>356665708.52999997</v>
      </c>
      <c r="F43" s="17">
        <f t="shared" si="0"/>
        <v>17.335213824632071</v>
      </c>
      <c r="G43" s="17">
        <f t="shared" si="1"/>
        <v>114.52529741131929</v>
      </c>
    </row>
    <row r="44" spans="1:7" ht="33" customHeight="1" x14ac:dyDescent="0.3">
      <c r="A44" s="2" t="s">
        <v>404</v>
      </c>
      <c r="B44" s="15" t="s">
        <v>405</v>
      </c>
      <c r="C44" s="14">
        <v>28531.7</v>
      </c>
      <c r="D44" s="14">
        <v>0</v>
      </c>
      <c r="E44" s="14">
        <v>-5389.76</v>
      </c>
      <c r="F44" s="17"/>
      <c r="G44" s="17">
        <f t="shared" si="1"/>
        <v>-18.89042713893669</v>
      </c>
    </row>
    <row r="45" spans="1:7" ht="31.2" x14ac:dyDescent="0.3">
      <c r="A45" s="2" t="s">
        <v>230</v>
      </c>
      <c r="B45" s="8" t="s">
        <v>79</v>
      </c>
      <c r="C45" s="14">
        <f t="shared" ref="C45:D45" si="9">C46+C47</f>
        <v>118370859.09</v>
      </c>
      <c r="D45" s="14">
        <f t="shared" si="9"/>
        <v>924367689</v>
      </c>
      <c r="E45" s="14">
        <f>E46+E47</f>
        <v>143821923.51999998</v>
      </c>
      <c r="F45" s="17">
        <f t="shared" si="0"/>
        <v>15.558951836102091</v>
      </c>
      <c r="G45" s="17">
        <f t="shared" si="1"/>
        <v>121.50112335557941</v>
      </c>
    </row>
    <row r="46" spans="1:7" ht="48.75" customHeight="1" x14ac:dyDescent="0.3">
      <c r="A46" s="2" t="s">
        <v>231</v>
      </c>
      <c r="B46" s="8" t="s">
        <v>80</v>
      </c>
      <c r="C46" s="14">
        <v>118369635.28</v>
      </c>
      <c r="D46" s="14">
        <v>924367689</v>
      </c>
      <c r="E46" s="14">
        <v>143821865.22999999</v>
      </c>
      <c r="F46" s="17">
        <f t="shared" si="0"/>
        <v>15.558945530169865</v>
      </c>
      <c r="G46" s="17">
        <f t="shared" si="1"/>
        <v>121.50233029762529</v>
      </c>
    </row>
    <row r="47" spans="1:7" ht="46.8" x14ac:dyDescent="0.3">
      <c r="A47" s="2" t="s">
        <v>406</v>
      </c>
      <c r="B47" s="15" t="s">
        <v>407</v>
      </c>
      <c r="C47" s="14">
        <v>1223.81</v>
      </c>
      <c r="D47" s="14">
        <v>0</v>
      </c>
      <c r="E47" s="14">
        <v>58.29</v>
      </c>
      <c r="F47" s="17"/>
      <c r="G47" s="17">
        <f t="shared" si="1"/>
        <v>4.7629942556442586</v>
      </c>
    </row>
    <row r="48" spans="1:7" ht="31.2" x14ac:dyDescent="0.3">
      <c r="A48" s="2" t="s">
        <v>408</v>
      </c>
      <c r="B48" s="15" t="s">
        <v>411</v>
      </c>
      <c r="C48" s="14">
        <v>518559.39</v>
      </c>
      <c r="D48" s="14">
        <v>0</v>
      </c>
      <c r="E48" s="14">
        <v>31001.38</v>
      </c>
      <c r="F48" s="17"/>
      <c r="G48" s="17">
        <f t="shared" si="1"/>
        <v>5.9783663352427192</v>
      </c>
    </row>
    <row r="49" spans="1:7" x14ac:dyDescent="0.3">
      <c r="A49" s="2" t="s">
        <v>409</v>
      </c>
      <c r="B49" s="15" t="s">
        <v>412</v>
      </c>
      <c r="C49" s="14">
        <f t="shared" ref="C49:D49" si="10">C50</f>
        <v>17173.29</v>
      </c>
      <c r="D49" s="14">
        <f t="shared" si="10"/>
        <v>0</v>
      </c>
      <c r="E49" s="14">
        <f>E50</f>
        <v>56.67</v>
      </c>
      <c r="F49" s="17"/>
      <c r="G49" s="17">
        <f t="shared" si="1"/>
        <v>0.32998918669631738</v>
      </c>
    </row>
    <row r="50" spans="1:7" ht="31.2" x14ac:dyDescent="0.3">
      <c r="A50" s="2" t="s">
        <v>410</v>
      </c>
      <c r="B50" s="15" t="s">
        <v>413</v>
      </c>
      <c r="C50" s="14">
        <v>17173.29</v>
      </c>
      <c r="D50" s="14">
        <v>0</v>
      </c>
      <c r="E50" s="14">
        <v>56.67</v>
      </c>
      <c r="F50" s="17"/>
      <c r="G50" s="17">
        <f t="shared" si="1"/>
        <v>0.32998918669631738</v>
      </c>
    </row>
    <row r="51" spans="1:7" x14ac:dyDescent="0.3">
      <c r="A51" s="19" t="s">
        <v>232</v>
      </c>
      <c r="B51" s="20" t="s">
        <v>81</v>
      </c>
      <c r="C51" s="13">
        <f>C52+C55+C58</f>
        <v>519710269.86000001</v>
      </c>
      <c r="D51" s="13">
        <f>D52+D55+D58</f>
        <v>4246285000</v>
      </c>
      <c r="E51" s="13">
        <f>E52+E55+E58</f>
        <v>710211622.25999999</v>
      </c>
      <c r="F51" s="18">
        <f t="shared" si="0"/>
        <v>16.725481738978896</v>
      </c>
      <c r="G51" s="18">
        <f t="shared" si="1"/>
        <v>136.65529881703463</v>
      </c>
    </row>
    <row r="52" spans="1:7" x14ac:dyDescent="0.3">
      <c r="A52" s="2" t="s">
        <v>233</v>
      </c>
      <c r="B52" s="3" t="s">
        <v>82</v>
      </c>
      <c r="C52" s="14">
        <f>SUM(C53:C54)</f>
        <v>395475053.99000001</v>
      </c>
      <c r="D52" s="14">
        <f>SUM(D53:D54)</f>
        <v>3109466000</v>
      </c>
      <c r="E52" s="14">
        <f>SUM(E53:E54)</f>
        <v>552293260.37</v>
      </c>
      <c r="F52" s="17">
        <f t="shared" si="0"/>
        <v>17.761675489296234</v>
      </c>
      <c r="G52" s="17">
        <f t="shared" si="1"/>
        <v>139.65312218756668</v>
      </c>
    </row>
    <row r="53" spans="1:7" ht="31.2" x14ac:dyDescent="0.3">
      <c r="A53" s="2" t="s">
        <v>234</v>
      </c>
      <c r="B53" s="3" t="s">
        <v>83</v>
      </c>
      <c r="C53" s="14">
        <v>395475053.99000001</v>
      </c>
      <c r="D53" s="14">
        <v>3050386000</v>
      </c>
      <c r="E53" s="14">
        <v>537692665.37</v>
      </c>
      <c r="F53" s="17">
        <f t="shared" si="0"/>
        <v>17.627036885495801</v>
      </c>
      <c r="G53" s="17">
        <f t="shared" si="1"/>
        <v>135.96120916986993</v>
      </c>
    </row>
    <row r="54" spans="1:7" ht="31.2" x14ac:dyDescent="0.3">
      <c r="A54" s="2" t="s">
        <v>235</v>
      </c>
      <c r="B54" s="3" t="s">
        <v>84</v>
      </c>
      <c r="C54" s="14">
        <v>0</v>
      </c>
      <c r="D54" s="14">
        <v>59080000</v>
      </c>
      <c r="E54" s="14">
        <v>14600595</v>
      </c>
      <c r="F54" s="17">
        <f t="shared" si="0"/>
        <v>24.713261679079217</v>
      </c>
      <c r="G54" s="17"/>
    </row>
    <row r="55" spans="1:7" x14ac:dyDescent="0.3">
      <c r="A55" s="2" t="s">
        <v>236</v>
      </c>
      <c r="B55" s="3" t="s">
        <v>85</v>
      </c>
      <c r="C55" s="14">
        <f>SUM(C56:C57)</f>
        <v>112729535.59999999</v>
      </c>
      <c r="D55" s="14">
        <f>SUM(D56:D57)</f>
        <v>1090427000</v>
      </c>
      <c r="E55" s="14">
        <f>SUM(E56:E57)</f>
        <v>146354873.63</v>
      </c>
      <c r="F55" s="17">
        <f t="shared" si="0"/>
        <v>13.421794730871483</v>
      </c>
      <c r="G55" s="17">
        <f t="shared" si="1"/>
        <v>129.82833012753048</v>
      </c>
    </row>
    <row r="56" spans="1:7" x14ac:dyDescent="0.3">
      <c r="A56" s="2" t="s">
        <v>237</v>
      </c>
      <c r="B56" s="3" t="s">
        <v>86</v>
      </c>
      <c r="C56" s="14">
        <v>56003376.5</v>
      </c>
      <c r="D56" s="14">
        <v>192150000</v>
      </c>
      <c r="E56" s="14">
        <v>86390438.180000007</v>
      </c>
      <c r="F56" s="17">
        <f t="shared" si="0"/>
        <v>44.959894967473332</v>
      </c>
      <c r="G56" s="17">
        <f t="shared" si="1"/>
        <v>154.25933859541487</v>
      </c>
    </row>
    <row r="57" spans="1:7" x14ac:dyDescent="0.3">
      <c r="A57" s="2" t="s">
        <v>238</v>
      </c>
      <c r="B57" s="3" t="s">
        <v>87</v>
      </c>
      <c r="C57" s="14">
        <v>56726159.100000001</v>
      </c>
      <c r="D57" s="14">
        <v>898277000</v>
      </c>
      <c r="E57" s="14">
        <v>59964435.450000003</v>
      </c>
      <c r="F57" s="17">
        <f t="shared" si="0"/>
        <v>6.6754949141523161</v>
      </c>
      <c r="G57" s="17">
        <f t="shared" si="1"/>
        <v>105.70861204315172</v>
      </c>
    </row>
    <row r="58" spans="1:7" x14ac:dyDescent="0.3">
      <c r="A58" s="2" t="s">
        <v>239</v>
      </c>
      <c r="B58" s="3" t="s">
        <v>88</v>
      </c>
      <c r="C58" s="14">
        <v>11505680.27</v>
      </c>
      <c r="D58" s="14">
        <v>46392000</v>
      </c>
      <c r="E58" s="14">
        <v>11563488.26</v>
      </c>
      <c r="F58" s="17">
        <f t="shared" si="0"/>
        <v>24.925608423866183</v>
      </c>
      <c r="G58" s="17">
        <f t="shared" si="1"/>
        <v>100.50243000538377</v>
      </c>
    </row>
    <row r="59" spans="1:7" ht="31.2" x14ac:dyDescent="0.3">
      <c r="A59" s="19" t="s">
        <v>240</v>
      </c>
      <c r="B59" s="20" t="s">
        <v>89</v>
      </c>
      <c r="C59" s="13">
        <f>C60+C63</f>
        <v>3141663.83</v>
      </c>
      <c r="D59" s="13">
        <f>D60+D63</f>
        <v>20166000</v>
      </c>
      <c r="E59" s="13">
        <f>E60+E63</f>
        <v>2501156.4500000002</v>
      </c>
      <c r="F59" s="18">
        <f t="shared" si="0"/>
        <v>12.402838688882278</v>
      </c>
      <c r="G59" s="18">
        <f t="shared" si="1"/>
        <v>79.612478780073687</v>
      </c>
    </row>
    <row r="60" spans="1:7" x14ac:dyDescent="0.3">
      <c r="A60" s="2" t="s">
        <v>241</v>
      </c>
      <c r="B60" s="3" t="s">
        <v>90</v>
      </c>
      <c r="C60" s="14">
        <f>SUM(C61:C62)</f>
        <v>3119023.83</v>
      </c>
      <c r="D60" s="14">
        <f>SUM(D61:D62)</f>
        <v>19588000</v>
      </c>
      <c r="E60" s="14">
        <f>SUM(E61:E62)</f>
        <v>2494433.16</v>
      </c>
      <c r="F60" s="17">
        <f t="shared" si="0"/>
        <v>12.734496426383501</v>
      </c>
      <c r="G60" s="17">
        <f t="shared" si="1"/>
        <v>79.97480288568363</v>
      </c>
    </row>
    <row r="61" spans="1:7" x14ac:dyDescent="0.3">
      <c r="A61" s="2" t="s">
        <v>242</v>
      </c>
      <c r="B61" s="3" t="s">
        <v>91</v>
      </c>
      <c r="C61" s="14">
        <v>1886952.63</v>
      </c>
      <c r="D61" s="14">
        <v>10493000</v>
      </c>
      <c r="E61" s="14">
        <v>1727441.15</v>
      </c>
      <c r="F61" s="17">
        <f t="shared" si="0"/>
        <v>16.462795673306012</v>
      </c>
      <c r="G61" s="17">
        <f t="shared" si="1"/>
        <v>91.546609201313117</v>
      </c>
    </row>
    <row r="62" spans="1:7" ht="31.2" x14ac:dyDescent="0.3">
      <c r="A62" s="2" t="s">
        <v>243</v>
      </c>
      <c r="B62" s="3" t="s">
        <v>92</v>
      </c>
      <c r="C62" s="14">
        <v>1232071.2</v>
      </c>
      <c r="D62" s="14">
        <v>9095000</v>
      </c>
      <c r="E62" s="14">
        <v>766992.01</v>
      </c>
      <c r="F62" s="17">
        <f t="shared" si="0"/>
        <v>8.4331172072567355</v>
      </c>
      <c r="G62" s="17">
        <f t="shared" si="1"/>
        <v>62.252247272722549</v>
      </c>
    </row>
    <row r="63" spans="1:7" ht="31.2" x14ac:dyDescent="0.3">
      <c r="A63" s="2" t="s">
        <v>244</v>
      </c>
      <c r="B63" s="3" t="s">
        <v>93</v>
      </c>
      <c r="C63" s="14">
        <f>C64</f>
        <v>22640</v>
      </c>
      <c r="D63" s="14">
        <f>D64</f>
        <v>578000</v>
      </c>
      <c r="E63" s="14">
        <f>E64</f>
        <v>6723.29</v>
      </c>
      <c r="F63" s="17">
        <f t="shared" si="0"/>
        <v>1.1631989619377163</v>
      </c>
      <c r="G63" s="17">
        <f t="shared" si="1"/>
        <v>29.696510600706716</v>
      </c>
    </row>
    <row r="64" spans="1:7" x14ac:dyDescent="0.3">
      <c r="A64" s="2" t="s">
        <v>245</v>
      </c>
      <c r="B64" s="3" t="s">
        <v>94</v>
      </c>
      <c r="C64" s="14">
        <v>22640</v>
      </c>
      <c r="D64" s="14">
        <v>578000</v>
      </c>
      <c r="E64" s="14">
        <v>6723.29</v>
      </c>
      <c r="F64" s="17">
        <f t="shared" si="0"/>
        <v>1.1631989619377163</v>
      </c>
      <c r="G64" s="17">
        <f t="shared" si="1"/>
        <v>29.696510600706716</v>
      </c>
    </row>
    <row r="65" spans="1:7" x14ac:dyDescent="0.3">
      <c r="A65" s="19" t="s">
        <v>246</v>
      </c>
      <c r="B65" s="20" t="s">
        <v>95</v>
      </c>
      <c r="C65" s="13">
        <f>C66+C67</f>
        <v>53918651.859999999</v>
      </c>
      <c r="D65" s="13">
        <f>D66+D67</f>
        <v>207010000</v>
      </c>
      <c r="E65" s="13">
        <f>E66+E67</f>
        <v>42920326.979999997</v>
      </c>
      <c r="F65" s="18">
        <f t="shared" si="0"/>
        <v>20.733455862035647</v>
      </c>
      <c r="G65" s="18">
        <f t="shared" si="1"/>
        <v>79.602003201865656</v>
      </c>
    </row>
    <row r="66" spans="1:7" ht="62.4" x14ac:dyDescent="0.3">
      <c r="A66" s="2" t="s">
        <v>247</v>
      </c>
      <c r="B66" s="3" t="s">
        <v>96</v>
      </c>
      <c r="C66" s="14">
        <v>310900</v>
      </c>
      <c r="D66" s="14">
        <v>1730000</v>
      </c>
      <c r="E66" s="14">
        <v>452750</v>
      </c>
      <c r="F66" s="17">
        <f t="shared" si="0"/>
        <v>26.170520231213874</v>
      </c>
      <c r="G66" s="17">
        <f t="shared" si="1"/>
        <v>145.62560308780959</v>
      </c>
    </row>
    <row r="67" spans="1:7" ht="31.2" x14ac:dyDescent="0.3">
      <c r="A67" s="2" t="s">
        <v>248</v>
      </c>
      <c r="B67" s="3" t="s">
        <v>97</v>
      </c>
      <c r="C67" s="14">
        <f>C68+C69+C70+C72+C73+C74+C75+C78+C80+C81+C83+C84+C85+C86+C87+C77</f>
        <v>53607751.859999999</v>
      </c>
      <c r="D67" s="14">
        <f>D68+D69+D70+D72+D73+D74+D75+D78+D80+D83+D84+D85+D86+D87+D77</f>
        <v>205280000</v>
      </c>
      <c r="E67" s="14">
        <f>E68+E69+E70+E72+E73+E74+E75+E78+E80+E83+E84+E85+E86+E87+E77</f>
        <v>42467576.979999997</v>
      </c>
      <c r="F67" s="17">
        <f t="shared" si="0"/>
        <v>20.68763492790335</v>
      </c>
      <c r="G67" s="17">
        <f t="shared" si="1"/>
        <v>79.219097064369976</v>
      </c>
    </row>
    <row r="68" spans="1:7" ht="66.599999999999994" customHeight="1" x14ac:dyDescent="0.3">
      <c r="A68" s="2" t="s">
        <v>249</v>
      </c>
      <c r="B68" s="3" t="s">
        <v>98</v>
      </c>
      <c r="C68" s="14">
        <v>78980</v>
      </c>
      <c r="D68" s="14">
        <v>133000</v>
      </c>
      <c r="E68" s="14">
        <v>2730</v>
      </c>
      <c r="F68" s="17">
        <f t="shared" si="0"/>
        <v>2.0526315789473686</v>
      </c>
      <c r="G68" s="17">
        <f t="shared" si="1"/>
        <v>3.4565712838693341</v>
      </c>
    </row>
    <row r="69" spans="1:7" ht="31.2" x14ac:dyDescent="0.3">
      <c r="A69" s="2" t="s">
        <v>250</v>
      </c>
      <c r="B69" s="3" t="s">
        <v>99</v>
      </c>
      <c r="C69" s="14">
        <v>34812252.359999999</v>
      </c>
      <c r="D69" s="14">
        <v>126025000</v>
      </c>
      <c r="E69" s="14">
        <v>26163582.149999999</v>
      </c>
      <c r="F69" s="17">
        <f t="shared" si="0"/>
        <v>20.760628565760761</v>
      </c>
      <c r="G69" s="17">
        <f t="shared" ref="G69:G132" si="11">E69/C69*100</f>
        <v>75.15624636819679</v>
      </c>
    </row>
    <row r="70" spans="1:7" ht="46.8" x14ac:dyDescent="0.3">
      <c r="A70" s="2" t="s">
        <v>251</v>
      </c>
      <c r="B70" s="3" t="s">
        <v>100</v>
      </c>
      <c r="C70" s="14">
        <f>C71</f>
        <v>7433584</v>
      </c>
      <c r="D70" s="14">
        <f>D71</f>
        <v>41160000</v>
      </c>
      <c r="E70" s="14">
        <f>E71</f>
        <v>8449685</v>
      </c>
      <c r="F70" s="17">
        <f t="shared" si="0"/>
        <v>20.528875121477164</v>
      </c>
      <c r="G70" s="17">
        <f t="shared" si="11"/>
        <v>113.66905923172456</v>
      </c>
    </row>
    <row r="71" spans="1:7" ht="62.4" x14ac:dyDescent="0.3">
      <c r="A71" s="2" t="s">
        <v>252</v>
      </c>
      <c r="B71" s="3" t="s">
        <v>101</v>
      </c>
      <c r="C71" s="14">
        <v>7433584</v>
      </c>
      <c r="D71" s="14">
        <v>41160000</v>
      </c>
      <c r="E71" s="14">
        <v>8449685</v>
      </c>
      <c r="F71" s="17">
        <f t="shared" si="0"/>
        <v>20.528875121477164</v>
      </c>
      <c r="G71" s="17">
        <f t="shared" si="11"/>
        <v>113.66905923172456</v>
      </c>
    </row>
    <row r="72" spans="1:7" ht="31.2" x14ac:dyDescent="0.3">
      <c r="A72" s="2" t="s">
        <v>253</v>
      </c>
      <c r="B72" s="3" t="s">
        <v>102</v>
      </c>
      <c r="C72" s="14">
        <v>1237210</v>
      </c>
      <c r="D72" s="14">
        <v>5400000</v>
      </c>
      <c r="E72" s="14">
        <v>1168030</v>
      </c>
      <c r="F72" s="17">
        <f t="shared" si="0"/>
        <v>21.630185185185187</v>
      </c>
      <c r="G72" s="17">
        <f t="shared" si="11"/>
        <v>94.408386611812062</v>
      </c>
    </row>
    <row r="73" spans="1:7" ht="62.4" x14ac:dyDescent="0.3">
      <c r="A73" s="2" t="s">
        <v>254</v>
      </c>
      <c r="B73" s="3" t="s">
        <v>103</v>
      </c>
      <c r="C73" s="14">
        <v>40650</v>
      </c>
      <c r="D73" s="14">
        <v>150000</v>
      </c>
      <c r="E73" s="14">
        <v>33950</v>
      </c>
      <c r="F73" s="17">
        <f t="shared" si="0"/>
        <v>22.633333333333333</v>
      </c>
      <c r="G73" s="17">
        <f t="shared" si="11"/>
        <v>83.517835178351788</v>
      </c>
    </row>
    <row r="74" spans="1:7" ht="31.2" x14ac:dyDescent="0.3">
      <c r="A74" s="2" t="s">
        <v>255</v>
      </c>
      <c r="B74" s="8" t="s">
        <v>104</v>
      </c>
      <c r="C74" s="14">
        <v>0</v>
      </c>
      <c r="D74" s="14">
        <v>20000</v>
      </c>
      <c r="E74" s="14">
        <v>3500</v>
      </c>
      <c r="F74" s="17">
        <f t="shared" si="0"/>
        <v>17.5</v>
      </c>
      <c r="G74" s="17"/>
    </row>
    <row r="75" spans="1:7" ht="93.6" x14ac:dyDescent="0.3">
      <c r="A75" s="2" t="s">
        <v>256</v>
      </c>
      <c r="B75" s="8" t="s">
        <v>105</v>
      </c>
      <c r="C75" s="14">
        <v>16000</v>
      </c>
      <c r="D75" s="14">
        <v>30000</v>
      </c>
      <c r="E75" s="14">
        <v>4000</v>
      </c>
      <c r="F75" s="17">
        <f t="shared" si="0"/>
        <v>13.333333333333334</v>
      </c>
      <c r="G75" s="17">
        <f t="shared" si="11"/>
        <v>25</v>
      </c>
    </row>
    <row r="76" spans="1:7" ht="55.8" customHeight="1" x14ac:dyDescent="0.3">
      <c r="A76" s="2" t="s">
        <v>257</v>
      </c>
      <c r="B76" s="3" t="s">
        <v>106</v>
      </c>
      <c r="C76" s="14">
        <f>SUM(C77:C78)</f>
        <v>7518375.5</v>
      </c>
      <c r="D76" s="14">
        <f>SUM(D77:D78)</f>
        <v>30817000</v>
      </c>
      <c r="E76" s="14">
        <f>SUM(E77:E78)</f>
        <v>6145949.8300000001</v>
      </c>
      <c r="F76" s="17">
        <f t="shared" si="0"/>
        <v>19.943374858032904</v>
      </c>
      <c r="G76" s="17">
        <f t="shared" si="11"/>
        <v>81.745715281180082</v>
      </c>
    </row>
    <row r="77" spans="1:7" ht="62.4" x14ac:dyDescent="0.3">
      <c r="A77" s="2" t="s">
        <v>258</v>
      </c>
      <c r="B77" s="3" t="s">
        <v>107</v>
      </c>
      <c r="C77" s="14">
        <v>4347475.5</v>
      </c>
      <c r="D77" s="14">
        <v>16767000</v>
      </c>
      <c r="E77" s="14">
        <v>2969299.83</v>
      </c>
      <c r="F77" s="17">
        <f t="shared" ref="F77:F138" si="12">E77/D77*100</f>
        <v>17.709189658257291</v>
      </c>
      <c r="G77" s="17">
        <f t="shared" si="11"/>
        <v>68.299403412394156</v>
      </c>
    </row>
    <row r="78" spans="1:7" ht="140.4" x14ac:dyDescent="0.3">
      <c r="A78" s="2" t="s">
        <v>259</v>
      </c>
      <c r="B78" s="3" t="s">
        <v>108</v>
      </c>
      <c r="C78" s="14">
        <v>3170900</v>
      </c>
      <c r="D78" s="14">
        <v>14050000</v>
      </c>
      <c r="E78" s="14">
        <v>3176650</v>
      </c>
      <c r="F78" s="17">
        <f t="shared" si="12"/>
        <v>22.609608540925265</v>
      </c>
      <c r="G78" s="17">
        <f t="shared" si="11"/>
        <v>100.18133652906116</v>
      </c>
    </row>
    <row r="79" spans="1:7" ht="46.8" x14ac:dyDescent="0.3">
      <c r="A79" s="2" t="s">
        <v>260</v>
      </c>
      <c r="B79" s="3" t="s">
        <v>109</v>
      </c>
      <c r="C79" s="14">
        <f>C80</f>
        <v>19200</v>
      </c>
      <c r="D79" s="14">
        <f>D80</f>
        <v>182000</v>
      </c>
      <c r="E79" s="14">
        <f>E80</f>
        <v>27200</v>
      </c>
      <c r="F79" s="17">
        <f t="shared" si="12"/>
        <v>14.945054945054945</v>
      </c>
      <c r="G79" s="17">
        <f t="shared" si="11"/>
        <v>141.66666666666669</v>
      </c>
    </row>
    <row r="80" spans="1:7" ht="78" x14ac:dyDescent="0.3">
      <c r="A80" s="2" t="s">
        <v>261</v>
      </c>
      <c r="B80" s="3" t="s">
        <v>110</v>
      </c>
      <c r="C80" s="14">
        <v>19200</v>
      </c>
      <c r="D80" s="14">
        <v>182000</v>
      </c>
      <c r="E80" s="14">
        <v>27200</v>
      </c>
      <c r="F80" s="17">
        <f t="shared" si="12"/>
        <v>14.945054945054945</v>
      </c>
      <c r="G80" s="17">
        <f t="shared" si="11"/>
        <v>141.66666666666669</v>
      </c>
    </row>
    <row r="81" spans="1:7" ht="31.2" x14ac:dyDescent="0.3">
      <c r="A81" s="2" t="s">
        <v>853</v>
      </c>
      <c r="B81" s="3" t="s">
        <v>854</v>
      </c>
      <c r="C81" s="14">
        <f>C82</f>
        <v>7000</v>
      </c>
      <c r="D81" s="14">
        <v>0</v>
      </c>
      <c r="E81" s="14">
        <v>0</v>
      </c>
      <c r="F81" s="17"/>
      <c r="G81" s="17">
        <f t="shared" si="11"/>
        <v>0</v>
      </c>
    </row>
    <row r="82" spans="1:7" ht="62.4" x14ac:dyDescent="0.3">
      <c r="A82" s="2" t="s">
        <v>855</v>
      </c>
      <c r="B82" s="3" t="s">
        <v>856</v>
      </c>
      <c r="C82" s="14">
        <v>7000</v>
      </c>
      <c r="D82" s="14">
        <v>0</v>
      </c>
      <c r="E82" s="14">
        <v>0</v>
      </c>
      <c r="F82" s="17"/>
      <c r="G82" s="17">
        <f t="shared" si="11"/>
        <v>0</v>
      </c>
    </row>
    <row r="83" spans="1:7" ht="31.2" x14ac:dyDescent="0.3">
      <c r="A83" s="2" t="s">
        <v>602</v>
      </c>
      <c r="B83" s="3" t="s">
        <v>603</v>
      </c>
      <c r="C83" s="14">
        <v>0</v>
      </c>
      <c r="D83" s="14">
        <v>48000</v>
      </c>
      <c r="E83" s="14">
        <v>13950</v>
      </c>
      <c r="F83" s="17">
        <f t="shared" si="12"/>
        <v>29.062500000000004</v>
      </c>
      <c r="G83" s="17"/>
    </row>
    <row r="84" spans="1:7" ht="31.2" x14ac:dyDescent="0.3">
      <c r="A84" s="2" t="s">
        <v>262</v>
      </c>
      <c r="B84" s="3" t="s">
        <v>111</v>
      </c>
      <c r="C84" s="14">
        <v>0</v>
      </c>
      <c r="D84" s="14">
        <v>30000</v>
      </c>
      <c r="E84" s="14">
        <v>0</v>
      </c>
      <c r="F84" s="17">
        <f t="shared" si="12"/>
        <v>0</v>
      </c>
      <c r="G84" s="17"/>
    </row>
    <row r="85" spans="1:7" ht="62.4" x14ac:dyDescent="0.3">
      <c r="A85" s="2" t="s">
        <v>263</v>
      </c>
      <c r="B85" s="3" t="s">
        <v>112</v>
      </c>
      <c r="C85" s="14">
        <v>2249500</v>
      </c>
      <c r="D85" s="14">
        <v>930000</v>
      </c>
      <c r="E85" s="14">
        <v>280000</v>
      </c>
      <c r="F85" s="17">
        <f t="shared" si="12"/>
        <v>30.107526881720432</v>
      </c>
      <c r="G85" s="17">
        <f t="shared" si="11"/>
        <v>12.447210491220272</v>
      </c>
    </row>
    <row r="86" spans="1:7" ht="66" customHeight="1" x14ac:dyDescent="0.3">
      <c r="A86" s="2" t="s">
        <v>264</v>
      </c>
      <c r="B86" s="3" t="s">
        <v>113</v>
      </c>
      <c r="C86" s="14">
        <v>20000</v>
      </c>
      <c r="D86" s="14">
        <v>55000</v>
      </c>
      <c r="E86" s="14">
        <v>25000</v>
      </c>
      <c r="F86" s="17">
        <f t="shared" si="12"/>
        <v>45.454545454545453</v>
      </c>
      <c r="G86" s="17">
        <f t="shared" si="11"/>
        <v>125</v>
      </c>
    </row>
    <row r="87" spans="1:7" ht="46.8" x14ac:dyDescent="0.3">
      <c r="A87" s="2" t="s">
        <v>265</v>
      </c>
      <c r="B87" s="8" t="s">
        <v>114</v>
      </c>
      <c r="C87" s="14">
        <v>175000</v>
      </c>
      <c r="D87" s="14">
        <v>300000</v>
      </c>
      <c r="E87" s="14">
        <v>150000</v>
      </c>
      <c r="F87" s="17">
        <f t="shared" si="12"/>
        <v>50</v>
      </c>
      <c r="G87" s="17">
        <f t="shared" si="11"/>
        <v>85.714285714285708</v>
      </c>
    </row>
    <row r="88" spans="1:7" ht="31.2" x14ac:dyDescent="0.3">
      <c r="A88" s="19" t="s">
        <v>423</v>
      </c>
      <c r="B88" s="16" t="s">
        <v>414</v>
      </c>
      <c r="C88" s="13">
        <f>C89+C92+C98+C103+C105</f>
        <v>13844.669999999998</v>
      </c>
      <c r="D88" s="13">
        <f t="shared" ref="D88" si="13">D89+D98+D103</f>
        <v>0</v>
      </c>
      <c r="E88" s="13">
        <f>E89+E98+E103</f>
        <v>6141.46</v>
      </c>
      <c r="F88" s="18"/>
      <c r="G88" s="18">
        <f t="shared" si="11"/>
        <v>44.359742774656247</v>
      </c>
    </row>
    <row r="89" spans="1:7" ht="31.2" x14ac:dyDescent="0.3">
      <c r="A89" s="2" t="s">
        <v>424</v>
      </c>
      <c r="B89" s="15" t="s">
        <v>415</v>
      </c>
      <c r="C89" s="14">
        <f t="shared" ref="C89:D89" si="14">C90+C91</f>
        <v>10909.11</v>
      </c>
      <c r="D89" s="14">
        <f t="shared" si="14"/>
        <v>0</v>
      </c>
      <c r="E89" s="14">
        <f>E90+E91</f>
        <v>4657.6099999999997</v>
      </c>
      <c r="F89" s="17"/>
      <c r="G89" s="17">
        <f t="shared" si="11"/>
        <v>42.694683617636997</v>
      </c>
    </row>
    <row r="90" spans="1:7" ht="31.2" x14ac:dyDescent="0.3">
      <c r="A90" s="2" t="s">
        <v>425</v>
      </c>
      <c r="B90" s="15" t="s">
        <v>416</v>
      </c>
      <c r="C90" s="14">
        <v>1313.41</v>
      </c>
      <c r="D90" s="14">
        <v>0</v>
      </c>
      <c r="E90" s="14">
        <v>1295.6600000000001</v>
      </c>
      <c r="F90" s="17"/>
      <c r="G90" s="17">
        <f t="shared" si="11"/>
        <v>98.648556048758579</v>
      </c>
    </row>
    <row r="91" spans="1:7" ht="31.2" x14ac:dyDescent="0.3">
      <c r="A91" s="2" t="s">
        <v>426</v>
      </c>
      <c r="B91" s="15" t="s">
        <v>417</v>
      </c>
      <c r="C91" s="14">
        <v>9595.7000000000007</v>
      </c>
      <c r="D91" s="14">
        <v>0</v>
      </c>
      <c r="E91" s="14">
        <v>3361.95</v>
      </c>
      <c r="F91" s="17"/>
      <c r="G91" s="17">
        <f t="shared" si="11"/>
        <v>35.036005710891331</v>
      </c>
    </row>
    <row r="92" spans="1:7" x14ac:dyDescent="0.3">
      <c r="A92" s="2" t="s">
        <v>857</v>
      </c>
      <c r="B92" s="15" t="s">
        <v>858</v>
      </c>
      <c r="C92" s="14">
        <f>C93+C96</f>
        <v>12068.580000000002</v>
      </c>
      <c r="D92" s="14">
        <v>0</v>
      </c>
      <c r="E92" s="14">
        <v>0</v>
      </c>
      <c r="F92" s="17"/>
      <c r="G92" s="17">
        <f t="shared" si="11"/>
        <v>0</v>
      </c>
    </row>
    <row r="93" spans="1:7" x14ac:dyDescent="0.3">
      <c r="A93" s="2" t="s">
        <v>866</v>
      </c>
      <c r="B93" s="15" t="s">
        <v>859</v>
      </c>
      <c r="C93" s="14">
        <f>C94+C95</f>
        <v>6382.6100000000006</v>
      </c>
      <c r="D93" s="14">
        <v>0</v>
      </c>
      <c r="E93" s="14">
        <v>0</v>
      </c>
      <c r="F93" s="17"/>
      <c r="G93" s="17">
        <f t="shared" si="11"/>
        <v>0</v>
      </c>
    </row>
    <row r="94" spans="1:7" x14ac:dyDescent="0.3">
      <c r="A94" s="2" t="s">
        <v>860</v>
      </c>
      <c r="B94" s="15" t="s">
        <v>861</v>
      </c>
      <c r="C94" s="14">
        <v>6388.09</v>
      </c>
      <c r="D94" s="14">
        <v>0</v>
      </c>
      <c r="E94" s="14">
        <v>0</v>
      </c>
      <c r="F94" s="17"/>
      <c r="G94" s="17">
        <f t="shared" si="11"/>
        <v>0</v>
      </c>
    </row>
    <row r="95" spans="1:7" x14ac:dyDescent="0.3">
      <c r="A95" s="2" t="s">
        <v>862</v>
      </c>
      <c r="B95" s="15" t="s">
        <v>863</v>
      </c>
      <c r="C95" s="14">
        <v>-5.48</v>
      </c>
      <c r="D95" s="14">
        <v>0</v>
      </c>
      <c r="E95" s="14">
        <v>0</v>
      </c>
      <c r="F95" s="17"/>
      <c r="G95" s="17">
        <f t="shared" si="11"/>
        <v>0</v>
      </c>
    </row>
    <row r="96" spans="1:7" x14ac:dyDescent="0.3">
      <c r="A96" s="2" t="s">
        <v>864</v>
      </c>
      <c r="B96" s="15" t="s">
        <v>865</v>
      </c>
      <c r="C96" s="14">
        <f>C97</f>
        <v>5685.97</v>
      </c>
      <c r="D96" s="14">
        <v>0</v>
      </c>
      <c r="E96" s="14">
        <v>0</v>
      </c>
      <c r="F96" s="17"/>
      <c r="G96" s="17">
        <f t="shared" si="11"/>
        <v>0</v>
      </c>
    </row>
    <row r="97" spans="1:7" ht="46.8" x14ac:dyDescent="0.3">
      <c r="A97" s="2" t="s">
        <v>867</v>
      </c>
      <c r="B97" s="15" t="s">
        <v>868</v>
      </c>
      <c r="C97" s="14">
        <v>5685.97</v>
      </c>
      <c r="D97" s="14">
        <v>0</v>
      </c>
      <c r="E97" s="14">
        <v>0</v>
      </c>
      <c r="F97" s="17"/>
      <c r="G97" s="17">
        <f t="shared" si="11"/>
        <v>0</v>
      </c>
    </row>
    <row r="98" spans="1:7" x14ac:dyDescent="0.3">
      <c r="A98" s="2" t="s">
        <v>604</v>
      </c>
      <c r="B98" s="15" t="s">
        <v>605</v>
      </c>
      <c r="C98" s="14">
        <f t="shared" ref="C98:D98" si="15">C99+C100+C101+C102</f>
        <v>465.41999999999996</v>
      </c>
      <c r="D98" s="14">
        <f t="shared" si="15"/>
        <v>0</v>
      </c>
      <c r="E98" s="14">
        <f>E99+E100+E101+E102</f>
        <v>1482.08</v>
      </c>
      <c r="F98" s="17"/>
      <c r="G98" s="17">
        <f t="shared" si="11"/>
        <v>318.43925916376605</v>
      </c>
    </row>
    <row r="99" spans="1:7" x14ac:dyDescent="0.3">
      <c r="A99" s="2" t="s">
        <v>427</v>
      </c>
      <c r="B99" s="15" t="s">
        <v>418</v>
      </c>
      <c r="C99" s="14">
        <v>0</v>
      </c>
      <c r="D99" s="14">
        <v>0</v>
      </c>
      <c r="E99" s="14">
        <v>129.52000000000001</v>
      </c>
      <c r="F99" s="17"/>
      <c r="G99" s="17"/>
    </row>
    <row r="100" spans="1:7" ht="31.2" x14ac:dyDescent="0.3">
      <c r="A100" s="2" t="s">
        <v>428</v>
      </c>
      <c r="B100" s="15" t="s">
        <v>419</v>
      </c>
      <c r="C100" s="14">
        <v>425.58</v>
      </c>
      <c r="D100" s="14">
        <v>0</v>
      </c>
      <c r="E100" s="14">
        <v>1.65</v>
      </c>
      <c r="F100" s="17"/>
      <c r="G100" s="17">
        <f t="shared" si="11"/>
        <v>0.38770618920062033</v>
      </c>
    </row>
    <row r="101" spans="1:7" ht="16.5" customHeight="1" x14ac:dyDescent="0.3">
      <c r="A101" s="2" t="s">
        <v>429</v>
      </c>
      <c r="B101" s="15" t="s">
        <v>420</v>
      </c>
      <c r="C101" s="14">
        <v>30.19</v>
      </c>
      <c r="D101" s="14">
        <v>0</v>
      </c>
      <c r="E101" s="14">
        <v>1349.12</v>
      </c>
      <c r="F101" s="17"/>
      <c r="G101" s="17">
        <f t="shared" si="11"/>
        <v>4468.7644915534938</v>
      </c>
    </row>
    <row r="102" spans="1:7" ht="16.5" customHeight="1" x14ac:dyDescent="0.3">
      <c r="A102" s="2" t="s">
        <v>433</v>
      </c>
      <c r="B102" s="15" t="s">
        <v>432</v>
      </c>
      <c r="C102" s="14">
        <v>9.65</v>
      </c>
      <c r="D102" s="14">
        <v>0</v>
      </c>
      <c r="E102" s="14">
        <v>1.79</v>
      </c>
      <c r="F102" s="17"/>
      <c r="G102" s="17">
        <f t="shared" si="11"/>
        <v>18.549222797927463</v>
      </c>
    </row>
    <row r="103" spans="1:7" ht="31.2" x14ac:dyDescent="0.3">
      <c r="A103" s="2" t="s">
        <v>430</v>
      </c>
      <c r="B103" s="15" t="s">
        <v>421</v>
      </c>
      <c r="C103" s="14">
        <f t="shared" ref="C103:D103" si="16">C104</f>
        <v>361.35</v>
      </c>
      <c r="D103" s="14">
        <f t="shared" si="16"/>
        <v>0</v>
      </c>
      <c r="E103" s="14">
        <f>E104</f>
        <v>1.77</v>
      </c>
      <c r="F103" s="17"/>
      <c r="G103" s="17">
        <f t="shared" si="11"/>
        <v>0.48982980489829808</v>
      </c>
    </row>
    <row r="104" spans="1:7" ht="16.5" customHeight="1" x14ac:dyDescent="0.3">
      <c r="A104" s="2" t="s">
        <v>431</v>
      </c>
      <c r="B104" s="15" t="s">
        <v>422</v>
      </c>
      <c r="C104" s="14">
        <v>361.35</v>
      </c>
      <c r="D104" s="14">
        <v>0</v>
      </c>
      <c r="E104" s="14">
        <v>1.77</v>
      </c>
      <c r="F104" s="17"/>
      <c r="G104" s="17">
        <f t="shared" si="11"/>
        <v>0.48982980489829808</v>
      </c>
    </row>
    <row r="105" spans="1:7" ht="31.2" x14ac:dyDescent="0.3">
      <c r="A105" s="2" t="s">
        <v>869</v>
      </c>
      <c r="B105" s="15" t="s">
        <v>870</v>
      </c>
      <c r="C105" s="14">
        <f>C106+C107</f>
        <v>-9959.7900000000009</v>
      </c>
      <c r="D105" s="14">
        <v>0</v>
      </c>
      <c r="E105" s="14">
        <v>0</v>
      </c>
      <c r="F105" s="17"/>
      <c r="G105" s="17">
        <f t="shared" si="11"/>
        <v>0</v>
      </c>
    </row>
    <row r="106" spans="1:7" ht="31.2" x14ac:dyDescent="0.3">
      <c r="A106" s="2" t="s">
        <v>871</v>
      </c>
      <c r="B106" s="15" t="s">
        <v>870</v>
      </c>
      <c r="C106" s="14">
        <v>-9973.6</v>
      </c>
      <c r="D106" s="14">
        <v>0</v>
      </c>
      <c r="E106" s="14">
        <v>0</v>
      </c>
      <c r="F106" s="17"/>
      <c r="G106" s="17">
        <f t="shared" si="11"/>
        <v>0</v>
      </c>
    </row>
    <row r="107" spans="1:7" ht="31.2" x14ac:dyDescent="0.3">
      <c r="A107" s="2" t="s">
        <v>872</v>
      </c>
      <c r="B107" s="15" t="s">
        <v>873</v>
      </c>
      <c r="C107" s="14">
        <v>13.81</v>
      </c>
      <c r="D107" s="14">
        <v>0</v>
      </c>
      <c r="E107" s="14">
        <v>0</v>
      </c>
      <c r="F107" s="17"/>
      <c r="G107" s="17">
        <f t="shared" si="11"/>
        <v>0</v>
      </c>
    </row>
    <row r="108" spans="1:7" ht="31.2" x14ac:dyDescent="0.3">
      <c r="A108" s="19" t="s">
        <v>266</v>
      </c>
      <c r="B108" s="20" t="s">
        <v>115</v>
      </c>
      <c r="C108" s="13">
        <f>C109+C111+C120+C123</f>
        <v>36977906.390000001</v>
      </c>
      <c r="D108" s="13">
        <f>D109+D111+D120+D123</f>
        <v>143608000</v>
      </c>
      <c r="E108" s="13">
        <f>E109+E111+E120+E123</f>
        <v>36037247</v>
      </c>
      <c r="F108" s="18">
        <f t="shared" si="12"/>
        <v>25.094177900952591</v>
      </c>
      <c r="G108" s="18">
        <f t="shared" si="11"/>
        <v>97.456158333900746</v>
      </c>
    </row>
    <row r="109" spans="1:7" ht="62.4" x14ac:dyDescent="0.3">
      <c r="A109" s="2" t="s">
        <v>267</v>
      </c>
      <c r="B109" s="3" t="s">
        <v>116</v>
      </c>
      <c r="C109" s="14">
        <f>C110</f>
        <v>-65193.53</v>
      </c>
      <c r="D109" s="14">
        <f>D110</f>
        <v>17573000</v>
      </c>
      <c r="E109" s="14">
        <f>E110</f>
        <v>-80912.179999999993</v>
      </c>
      <c r="F109" s="17"/>
      <c r="G109" s="17">
        <f t="shared" si="11"/>
        <v>124.11075148101351</v>
      </c>
    </row>
    <row r="110" spans="1:7" ht="46.8" x14ac:dyDescent="0.3">
      <c r="A110" s="2" t="s">
        <v>268</v>
      </c>
      <c r="B110" s="3" t="s">
        <v>117</v>
      </c>
      <c r="C110" s="14">
        <v>-65193.53</v>
      </c>
      <c r="D110" s="14">
        <v>17573000</v>
      </c>
      <c r="E110" s="14">
        <v>-80912.179999999993</v>
      </c>
      <c r="F110" s="17"/>
      <c r="G110" s="17">
        <f t="shared" si="11"/>
        <v>124.11075148101351</v>
      </c>
    </row>
    <row r="111" spans="1:7" ht="65.25" customHeight="1" x14ac:dyDescent="0.3">
      <c r="A111" s="2" t="s">
        <v>269</v>
      </c>
      <c r="B111" s="3" t="s">
        <v>118</v>
      </c>
      <c r="C111" s="14">
        <f>C112+C114+C116+C118</f>
        <v>37366755.760000005</v>
      </c>
      <c r="D111" s="14">
        <f>D112+D116+D118</f>
        <v>121080000</v>
      </c>
      <c r="E111" s="14">
        <f>E112+E116+E118</f>
        <v>35031354.920000002</v>
      </c>
      <c r="F111" s="17">
        <f t="shared" si="12"/>
        <v>28.932404129501162</v>
      </c>
      <c r="G111" s="17">
        <f t="shared" si="11"/>
        <v>93.750057256776941</v>
      </c>
    </row>
    <row r="112" spans="1:7" ht="62.4" x14ac:dyDescent="0.3">
      <c r="A112" s="2" t="s">
        <v>270</v>
      </c>
      <c r="B112" s="3" t="s">
        <v>119</v>
      </c>
      <c r="C112" s="14">
        <f>C113</f>
        <v>27329523.760000002</v>
      </c>
      <c r="D112" s="14">
        <f>D113</f>
        <v>95000000</v>
      </c>
      <c r="E112" s="14">
        <f>E113</f>
        <v>28392839.109999999</v>
      </c>
      <c r="F112" s="17">
        <f t="shared" si="12"/>
        <v>29.887199063157894</v>
      </c>
      <c r="G112" s="17">
        <f t="shared" si="11"/>
        <v>103.89072037748525</v>
      </c>
    </row>
    <row r="113" spans="1:7" ht="62.4" x14ac:dyDescent="0.3">
      <c r="A113" s="2" t="s">
        <v>271</v>
      </c>
      <c r="B113" s="3" t="s">
        <v>192</v>
      </c>
      <c r="C113" s="14">
        <v>27329523.760000002</v>
      </c>
      <c r="D113" s="14">
        <v>95000000</v>
      </c>
      <c r="E113" s="14">
        <v>28392839.109999999</v>
      </c>
      <c r="F113" s="17">
        <f t="shared" si="12"/>
        <v>29.887199063157894</v>
      </c>
      <c r="G113" s="17">
        <f t="shared" si="11"/>
        <v>103.89072037748525</v>
      </c>
    </row>
    <row r="114" spans="1:7" ht="78" x14ac:dyDescent="0.3">
      <c r="A114" s="2" t="s">
        <v>874</v>
      </c>
      <c r="B114" s="15" t="s">
        <v>875</v>
      </c>
      <c r="C114" s="14">
        <f>C115</f>
        <v>4673625</v>
      </c>
      <c r="D114" s="14">
        <v>0</v>
      </c>
      <c r="E114" s="14">
        <v>0</v>
      </c>
      <c r="F114" s="17"/>
      <c r="G114" s="17">
        <f t="shared" si="11"/>
        <v>0</v>
      </c>
    </row>
    <row r="115" spans="1:7" ht="85.2" customHeight="1" x14ac:dyDescent="0.3">
      <c r="A115" s="2" t="s">
        <v>876</v>
      </c>
      <c r="B115" s="15" t="s">
        <v>877</v>
      </c>
      <c r="C115" s="14">
        <v>4673625</v>
      </c>
      <c r="D115" s="14">
        <v>0</v>
      </c>
      <c r="E115" s="14">
        <v>0</v>
      </c>
      <c r="F115" s="17"/>
      <c r="G115" s="17">
        <f t="shared" si="11"/>
        <v>0</v>
      </c>
    </row>
    <row r="116" spans="1:7" ht="62.4" x14ac:dyDescent="0.3">
      <c r="A116" s="2" t="s">
        <v>272</v>
      </c>
      <c r="B116" s="3" t="s">
        <v>120</v>
      </c>
      <c r="C116" s="14">
        <f>C117</f>
        <v>1067288.4099999999</v>
      </c>
      <c r="D116" s="14">
        <f>D117</f>
        <v>5151000</v>
      </c>
      <c r="E116" s="14">
        <f>E117</f>
        <v>1028348.69</v>
      </c>
      <c r="F116" s="17">
        <f t="shared" si="12"/>
        <v>19.96405921180353</v>
      </c>
      <c r="G116" s="17">
        <f t="shared" si="11"/>
        <v>96.351527887387064</v>
      </c>
    </row>
    <row r="117" spans="1:7" ht="62.4" x14ac:dyDescent="0.3">
      <c r="A117" s="2" t="s">
        <v>273</v>
      </c>
      <c r="B117" s="3" t="s">
        <v>121</v>
      </c>
      <c r="C117" s="14">
        <v>1067288.4099999999</v>
      </c>
      <c r="D117" s="14">
        <v>5151000</v>
      </c>
      <c r="E117" s="14">
        <v>1028348.69</v>
      </c>
      <c r="F117" s="17">
        <f t="shared" si="12"/>
        <v>19.96405921180353</v>
      </c>
      <c r="G117" s="17">
        <f t="shared" si="11"/>
        <v>96.351527887387064</v>
      </c>
    </row>
    <row r="118" spans="1:7" ht="31.2" x14ac:dyDescent="0.3">
      <c r="A118" s="2" t="s">
        <v>274</v>
      </c>
      <c r="B118" s="3" t="s">
        <v>122</v>
      </c>
      <c r="C118" s="14">
        <f>C119</f>
        <v>4296318.59</v>
      </c>
      <c r="D118" s="14">
        <f>D119</f>
        <v>20929000</v>
      </c>
      <c r="E118" s="14">
        <f>E119</f>
        <v>5610167.1200000001</v>
      </c>
      <c r="F118" s="17">
        <f t="shared" si="12"/>
        <v>26.805710354054185</v>
      </c>
      <c r="G118" s="17">
        <f t="shared" si="11"/>
        <v>130.58079847844803</v>
      </c>
    </row>
    <row r="119" spans="1:7" ht="33" customHeight="1" x14ac:dyDescent="0.3">
      <c r="A119" s="2" t="s">
        <v>275</v>
      </c>
      <c r="B119" s="3" t="s">
        <v>123</v>
      </c>
      <c r="C119" s="14">
        <v>4296318.59</v>
      </c>
      <c r="D119" s="14">
        <v>20929000</v>
      </c>
      <c r="E119" s="14">
        <v>5610167.1200000001</v>
      </c>
      <c r="F119" s="17">
        <f t="shared" si="12"/>
        <v>26.805710354054185</v>
      </c>
      <c r="G119" s="17">
        <f t="shared" si="11"/>
        <v>130.58079847844803</v>
      </c>
    </row>
    <row r="120" spans="1:7" x14ac:dyDescent="0.3">
      <c r="A120" s="2" t="s">
        <v>276</v>
      </c>
      <c r="B120" s="3" t="s">
        <v>124</v>
      </c>
      <c r="C120" s="14">
        <f t="shared" ref="C120:E121" si="17">C121</f>
        <v>0</v>
      </c>
      <c r="D120" s="14">
        <f t="shared" si="17"/>
        <v>4031000</v>
      </c>
      <c r="E120" s="14">
        <f t="shared" si="17"/>
        <v>0</v>
      </c>
      <c r="F120" s="17">
        <f t="shared" si="12"/>
        <v>0</v>
      </c>
      <c r="G120" s="17"/>
    </row>
    <row r="121" spans="1:7" ht="46.8" x14ac:dyDescent="0.3">
      <c r="A121" s="2" t="s">
        <v>277</v>
      </c>
      <c r="B121" s="3" t="s">
        <v>125</v>
      </c>
      <c r="C121" s="14">
        <f t="shared" si="17"/>
        <v>0</v>
      </c>
      <c r="D121" s="14">
        <f t="shared" si="17"/>
        <v>4031000</v>
      </c>
      <c r="E121" s="14">
        <f t="shared" si="17"/>
        <v>0</v>
      </c>
      <c r="F121" s="17">
        <f t="shared" si="12"/>
        <v>0</v>
      </c>
      <c r="G121" s="17"/>
    </row>
    <row r="122" spans="1:7" ht="46.8" x14ac:dyDescent="0.3">
      <c r="A122" s="2" t="s">
        <v>278</v>
      </c>
      <c r="B122" s="3" t="s">
        <v>126</v>
      </c>
      <c r="C122" s="14">
        <v>0</v>
      </c>
      <c r="D122" s="14">
        <v>4031000</v>
      </c>
      <c r="E122" s="14">
        <v>0</v>
      </c>
      <c r="F122" s="17">
        <f t="shared" si="12"/>
        <v>0</v>
      </c>
      <c r="G122" s="17"/>
    </row>
    <row r="123" spans="1:7" ht="62.4" x14ac:dyDescent="0.3">
      <c r="A123" s="2" t="s">
        <v>279</v>
      </c>
      <c r="B123" s="3" t="s">
        <v>127</v>
      </c>
      <c r="C123" s="14">
        <f t="shared" ref="C123:E124" si="18">C124</f>
        <v>-323655.84000000003</v>
      </c>
      <c r="D123" s="14">
        <f t="shared" si="18"/>
        <v>924000</v>
      </c>
      <c r="E123" s="14">
        <f t="shared" si="18"/>
        <v>1086804.26</v>
      </c>
      <c r="F123" s="17">
        <f t="shared" si="12"/>
        <v>117.61950865800866</v>
      </c>
      <c r="G123" s="17"/>
    </row>
    <row r="124" spans="1:7" ht="62.4" x14ac:dyDescent="0.3">
      <c r="A124" s="2" t="s">
        <v>280</v>
      </c>
      <c r="B124" s="3" t="s">
        <v>128</v>
      </c>
      <c r="C124" s="14">
        <f t="shared" si="18"/>
        <v>-323655.84000000003</v>
      </c>
      <c r="D124" s="14">
        <f t="shared" si="18"/>
        <v>924000</v>
      </c>
      <c r="E124" s="14">
        <f t="shared" si="18"/>
        <v>1086804.26</v>
      </c>
      <c r="F124" s="17">
        <f t="shared" si="12"/>
        <v>117.61950865800866</v>
      </c>
      <c r="G124" s="17"/>
    </row>
    <row r="125" spans="1:7" ht="78" x14ac:dyDescent="0.3">
      <c r="A125" s="2" t="s">
        <v>281</v>
      </c>
      <c r="B125" s="3" t="s">
        <v>129</v>
      </c>
      <c r="C125" s="14">
        <v>-323655.84000000003</v>
      </c>
      <c r="D125" s="14">
        <v>924000</v>
      </c>
      <c r="E125" s="14">
        <v>1086804.26</v>
      </c>
      <c r="F125" s="17">
        <f t="shared" si="12"/>
        <v>117.61950865800866</v>
      </c>
      <c r="G125" s="17"/>
    </row>
    <row r="126" spans="1:7" x14ac:dyDescent="0.3">
      <c r="A126" s="19" t="s">
        <v>282</v>
      </c>
      <c r="B126" s="20" t="s">
        <v>130</v>
      </c>
      <c r="C126" s="13">
        <f t="shared" ref="C126:D126" si="19">C127+C134+C140</f>
        <v>46725247.229999989</v>
      </c>
      <c r="D126" s="13">
        <f t="shared" si="19"/>
        <v>246554000</v>
      </c>
      <c r="E126" s="13">
        <f>E127+E134+E140</f>
        <v>62365064.480000004</v>
      </c>
      <c r="F126" s="18">
        <f t="shared" si="12"/>
        <v>25.294687768196827</v>
      </c>
      <c r="G126" s="18">
        <f t="shared" si="11"/>
        <v>133.47187693414378</v>
      </c>
    </row>
    <row r="127" spans="1:7" x14ac:dyDescent="0.3">
      <c r="A127" s="2" t="s">
        <v>283</v>
      </c>
      <c r="B127" s="3" t="s">
        <v>131</v>
      </c>
      <c r="C127" s="14">
        <f t="shared" ref="C127:D127" si="20">C128+C129+C130+C133</f>
        <v>8503167.6300000008</v>
      </c>
      <c r="D127" s="14">
        <f t="shared" si="20"/>
        <v>15312000</v>
      </c>
      <c r="E127" s="14">
        <f>E128+E129+E130+E133</f>
        <v>9002624.2199999988</v>
      </c>
      <c r="F127" s="17">
        <f t="shared" si="12"/>
        <v>58.794567789968646</v>
      </c>
      <c r="G127" s="17">
        <f t="shared" si="11"/>
        <v>105.87377094905041</v>
      </c>
    </row>
    <row r="128" spans="1:7" ht="31.2" x14ac:dyDescent="0.3">
      <c r="A128" s="2" t="s">
        <v>284</v>
      </c>
      <c r="B128" s="3" t="s">
        <v>132</v>
      </c>
      <c r="C128" s="14">
        <v>1426962.87</v>
      </c>
      <c r="D128" s="14">
        <v>2710220</v>
      </c>
      <c r="E128" s="14">
        <v>1547186.23</v>
      </c>
      <c r="F128" s="17">
        <f t="shared" si="12"/>
        <v>57.087108426622194</v>
      </c>
      <c r="G128" s="17">
        <f t="shared" si="11"/>
        <v>108.42512181133345</v>
      </c>
    </row>
    <row r="129" spans="1:7" x14ac:dyDescent="0.3">
      <c r="A129" s="2" t="s">
        <v>285</v>
      </c>
      <c r="B129" s="3" t="s">
        <v>133</v>
      </c>
      <c r="C129" s="14">
        <v>957474.5</v>
      </c>
      <c r="D129" s="14">
        <v>2005870</v>
      </c>
      <c r="E129" s="14">
        <v>965487.68</v>
      </c>
      <c r="F129" s="17">
        <f t="shared" si="12"/>
        <v>48.13311331242803</v>
      </c>
      <c r="G129" s="17">
        <f t="shared" si="11"/>
        <v>100.83690792809625</v>
      </c>
    </row>
    <row r="130" spans="1:7" x14ac:dyDescent="0.3">
      <c r="A130" s="2" t="s">
        <v>286</v>
      </c>
      <c r="B130" s="3" t="s">
        <v>175</v>
      </c>
      <c r="C130" s="14">
        <f>C131+C132</f>
        <v>6108551.75</v>
      </c>
      <c r="D130" s="14">
        <f>D131+D132</f>
        <v>10595910</v>
      </c>
      <c r="E130" s="14">
        <f>E131+E132</f>
        <v>6486779.04</v>
      </c>
      <c r="F130" s="17">
        <f t="shared" si="12"/>
        <v>61.219650223529641</v>
      </c>
      <c r="G130" s="17">
        <f t="shared" si="11"/>
        <v>106.1917669765178</v>
      </c>
    </row>
    <row r="131" spans="1:7" x14ac:dyDescent="0.3">
      <c r="A131" s="2" t="s">
        <v>287</v>
      </c>
      <c r="B131" s="3" t="s">
        <v>176</v>
      </c>
      <c r="C131" s="14">
        <v>5880009.6500000004</v>
      </c>
      <c r="D131" s="14">
        <v>9631240</v>
      </c>
      <c r="E131" s="14">
        <v>2584917.27</v>
      </c>
      <c r="F131" s="17">
        <f t="shared" si="12"/>
        <v>26.838883362889931</v>
      </c>
      <c r="G131" s="17">
        <f t="shared" si="11"/>
        <v>43.961105914171419</v>
      </c>
    </row>
    <row r="132" spans="1:7" x14ac:dyDescent="0.3">
      <c r="A132" s="2" t="s">
        <v>434</v>
      </c>
      <c r="B132" s="3" t="s">
        <v>436</v>
      </c>
      <c r="C132" s="14">
        <v>228542.1</v>
      </c>
      <c r="D132" s="14">
        <v>964670</v>
      </c>
      <c r="E132" s="14">
        <v>3901861.77</v>
      </c>
      <c r="F132" s="17">
        <f t="shared" si="12"/>
        <v>404.47632558284175</v>
      </c>
      <c r="G132" s="17">
        <f t="shared" si="11"/>
        <v>1707.2835902006677</v>
      </c>
    </row>
    <row r="133" spans="1:7" ht="31.2" x14ac:dyDescent="0.3">
      <c r="A133" s="2" t="s">
        <v>435</v>
      </c>
      <c r="B133" s="3" t="s">
        <v>437</v>
      </c>
      <c r="C133" s="14">
        <v>10178.51</v>
      </c>
      <c r="D133" s="14">
        <v>0</v>
      </c>
      <c r="E133" s="14">
        <v>3171.27</v>
      </c>
      <c r="F133" s="17"/>
      <c r="G133" s="17">
        <f t="shared" ref="G133:G196" si="21">E133/C133*100</f>
        <v>31.156524874465909</v>
      </c>
    </row>
    <row r="134" spans="1:7" x14ac:dyDescent="0.3">
      <c r="A134" s="2" t="s">
        <v>288</v>
      </c>
      <c r="B134" s="3" t="s">
        <v>134</v>
      </c>
      <c r="C134" s="14">
        <f>C135+C137+C138</f>
        <v>1617921.28</v>
      </c>
      <c r="D134" s="14">
        <f>D135+D137+D138</f>
        <v>10462000</v>
      </c>
      <c r="E134" s="14">
        <f>E135+E137+E138</f>
        <v>1102964.6200000001</v>
      </c>
      <c r="F134" s="17">
        <f t="shared" si="12"/>
        <v>10.542579047983178</v>
      </c>
      <c r="G134" s="17">
        <f t="shared" si="21"/>
        <v>68.171711048883665</v>
      </c>
    </row>
    <row r="135" spans="1:7" ht="46.8" x14ac:dyDescent="0.3">
      <c r="A135" s="2" t="s">
        <v>289</v>
      </c>
      <c r="B135" s="3" t="s">
        <v>135</v>
      </c>
      <c r="C135" s="14">
        <f>C136</f>
        <v>1603232.73</v>
      </c>
      <c r="D135" s="14">
        <f>D136</f>
        <v>10000000</v>
      </c>
      <c r="E135" s="14">
        <f>E136</f>
        <v>1066486.82</v>
      </c>
      <c r="F135" s="17">
        <f t="shared" si="12"/>
        <v>10.664868200000001</v>
      </c>
      <c r="G135" s="17">
        <f t="shared" si="21"/>
        <v>66.52102343244951</v>
      </c>
    </row>
    <row r="136" spans="1:7" ht="46.8" x14ac:dyDescent="0.3">
      <c r="A136" s="2" t="s">
        <v>290</v>
      </c>
      <c r="B136" s="3" t="s">
        <v>136</v>
      </c>
      <c r="C136" s="14">
        <v>1603232.73</v>
      </c>
      <c r="D136" s="14">
        <v>10000000</v>
      </c>
      <c r="E136" s="14">
        <v>1066486.82</v>
      </c>
      <c r="F136" s="17">
        <f t="shared" si="12"/>
        <v>10.664868200000001</v>
      </c>
      <c r="G136" s="17">
        <f t="shared" si="21"/>
        <v>66.52102343244951</v>
      </c>
    </row>
    <row r="137" spans="1:7" ht="31.2" x14ac:dyDescent="0.3">
      <c r="A137" s="2" t="s">
        <v>291</v>
      </c>
      <c r="B137" s="3" t="s">
        <v>137</v>
      </c>
      <c r="C137" s="14">
        <v>14688.55</v>
      </c>
      <c r="D137" s="14">
        <v>62000</v>
      </c>
      <c r="E137" s="14">
        <v>16477.8</v>
      </c>
      <c r="F137" s="17">
        <f t="shared" si="12"/>
        <v>26.577096774193549</v>
      </c>
      <c r="G137" s="17">
        <f t="shared" si="21"/>
        <v>112.181256829299</v>
      </c>
    </row>
    <row r="138" spans="1:7" ht="46.8" x14ac:dyDescent="0.3">
      <c r="A138" s="2" t="s">
        <v>292</v>
      </c>
      <c r="B138" s="3" t="s">
        <v>138</v>
      </c>
      <c r="C138" s="14">
        <f>C139</f>
        <v>0</v>
      </c>
      <c r="D138" s="14">
        <f>D139</f>
        <v>400000</v>
      </c>
      <c r="E138" s="14">
        <f>E139</f>
        <v>20000</v>
      </c>
      <c r="F138" s="17">
        <f t="shared" si="12"/>
        <v>5</v>
      </c>
      <c r="G138" s="17"/>
    </row>
    <row r="139" spans="1:7" ht="46.8" x14ac:dyDescent="0.3">
      <c r="A139" s="2" t="s">
        <v>293</v>
      </c>
      <c r="B139" s="3" t="s">
        <v>139</v>
      </c>
      <c r="C139" s="14">
        <v>0</v>
      </c>
      <c r="D139" s="14">
        <v>400000</v>
      </c>
      <c r="E139" s="14">
        <v>20000</v>
      </c>
      <c r="F139" s="17">
        <f t="shared" ref="F139:F216" si="22">E139/D139*100</f>
        <v>5</v>
      </c>
      <c r="G139" s="17"/>
    </row>
    <row r="140" spans="1:7" x14ac:dyDescent="0.3">
      <c r="A140" s="2" t="s">
        <v>294</v>
      </c>
      <c r="B140" s="3" t="s">
        <v>140</v>
      </c>
      <c r="C140" s="14">
        <f>C141</f>
        <v>36604158.319999993</v>
      </c>
      <c r="D140" s="14">
        <f>D141</f>
        <v>220780000</v>
      </c>
      <c r="E140" s="14">
        <f>E141</f>
        <v>52259475.640000001</v>
      </c>
      <c r="F140" s="17">
        <f t="shared" si="22"/>
        <v>23.670384835582933</v>
      </c>
      <c r="G140" s="17">
        <f t="shared" si="21"/>
        <v>142.7692317991264</v>
      </c>
    </row>
    <row r="141" spans="1:7" x14ac:dyDescent="0.3">
      <c r="A141" s="2" t="s">
        <v>295</v>
      </c>
      <c r="B141" s="3" t="s">
        <v>141</v>
      </c>
      <c r="C141" s="14">
        <f>SUM(C142:C144)</f>
        <v>36604158.319999993</v>
      </c>
      <c r="D141" s="14">
        <f>SUM(D142:D144)</f>
        <v>220780000</v>
      </c>
      <c r="E141" s="14">
        <f>SUM(E142:E144)</f>
        <v>52259475.640000001</v>
      </c>
      <c r="F141" s="17">
        <f t="shared" si="22"/>
        <v>23.670384835582933</v>
      </c>
      <c r="G141" s="17">
        <f t="shared" si="21"/>
        <v>142.7692317991264</v>
      </c>
    </row>
    <row r="142" spans="1:7" ht="46.8" x14ac:dyDescent="0.3">
      <c r="A142" s="2" t="s">
        <v>296</v>
      </c>
      <c r="B142" s="3" t="s">
        <v>193</v>
      </c>
      <c r="C142" s="14">
        <v>46355.55</v>
      </c>
      <c r="D142" s="14">
        <v>2275000</v>
      </c>
      <c r="E142" s="14">
        <v>217119.53</v>
      </c>
      <c r="F142" s="17">
        <f t="shared" si="22"/>
        <v>9.5437156043956044</v>
      </c>
      <c r="G142" s="17">
        <f t="shared" si="21"/>
        <v>468.37871624864766</v>
      </c>
    </row>
    <row r="143" spans="1:7" ht="31.2" x14ac:dyDescent="0.3">
      <c r="A143" s="2" t="s">
        <v>297</v>
      </c>
      <c r="B143" s="3" t="s">
        <v>142</v>
      </c>
      <c r="C143" s="14">
        <v>35377510.259999998</v>
      </c>
      <c r="D143" s="14">
        <v>208005000</v>
      </c>
      <c r="E143" s="14">
        <v>47642700.189999998</v>
      </c>
      <c r="F143" s="17">
        <f t="shared" si="22"/>
        <v>22.904593730919927</v>
      </c>
      <c r="G143" s="17">
        <f t="shared" si="21"/>
        <v>134.66945480295084</v>
      </c>
    </row>
    <row r="144" spans="1:7" ht="31.2" x14ac:dyDescent="0.3">
      <c r="A144" s="2" t="s">
        <v>298</v>
      </c>
      <c r="B144" s="3" t="s">
        <v>143</v>
      </c>
      <c r="C144" s="14">
        <v>1180292.51</v>
      </c>
      <c r="D144" s="14">
        <v>10500000</v>
      </c>
      <c r="E144" s="14">
        <v>4399655.92</v>
      </c>
      <c r="F144" s="17">
        <f t="shared" si="22"/>
        <v>41.901484952380954</v>
      </c>
      <c r="G144" s="17">
        <f t="shared" si="21"/>
        <v>372.75979324820082</v>
      </c>
    </row>
    <row r="145" spans="1:7" ht="31.2" x14ac:dyDescent="0.3">
      <c r="A145" s="19" t="s">
        <v>299</v>
      </c>
      <c r="B145" s="20" t="s">
        <v>144</v>
      </c>
      <c r="C145" s="13">
        <f>C146+C156</f>
        <v>8747767.5899999999</v>
      </c>
      <c r="D145" s="13">
        <f>D146+D156</f>
        <v>49680000</v>
      </c>
      <c r="E145" s="13">
        <f>E146+E156</f>
        <v>9592500.7699999996</v>
      </c>
      <c r="F145" s="18">
        <f t="shared" si="22"/>
        <v>19.308576429146537</v>
      </c>
      <c r="G145" s="18">
        <f t="shared" si="21"/>
        <v>109.65655718798079</v>
      </c>
    </row>
    <row r="146" spans="1:7" x14ac:dyDescent="0.3">
      <c r="A146" s="2" t="s">
        <v>300</v>
      </c>
      <c r="B146" s="3" t="s">
        <v>145</v>
      </c>
      <c r="C146" s="14">
        <f t="shared" ref="C146:D146" si="23">C150+C152+C154+C147+C148+C149</f>
        <v>1340906.28</v>
      </c>
      <c r="D146" s="14">
        <f t="shared" si="23"/>
        <v>9311000</v>
      </c>
      <c r="E146" s="14">
        <f>E150+E152+E154+E147+E148+E149</f>
        <v>2213832.1</v>
      </c>
      <c r="F146" s="17">
        <f t="shared" si="22"/>
        <v>23.776523466867147</v>
      </c>
      <c r="G146" s="17">
        <f t="shared" si="21"/>
        <v>165.09968914456869</v>
      </c>
    </row>
    <row r="147" spans="1:7" ht="46.8" x14ac:dyDescent="0.3">
      <c r="A147" s="2" t="s">
        <v>301</v>
      </c>
      <c r="B147" s="3" t="s">
        <v>146</v>
      </c>
      <c r="C147" s="14">
        <v>3200</v>
      </c>
      <c r="D147" s="14">
        <v>1000</v>
      </c>
      <c r="E147" s="14">
        <v>2550</v>
      </c>
      <c r="F147" s="17">
        <f t="shared" si="22"/>
        <v>254.99999999999997</v>
      </c>
      <c r="G147" s="17">
        <f t="shared" si="21"/>
        <v>79.6875</v>
      </c>
    </row>
    <row r="148" spans="1:7" ht="31.2" x14ac:dyDescent="0.3">
      <c r="A148" s="2" t="s">
        <v>302</v>
      </c>
      <c r="B148" s="3" t="s">
        <v>147</v>
      </c>
      <c r="C148" s="14">
        <v>67100</v>
      </c>
      <c r="D148" s="14">
        <v>384000</v>
      </c>
      <c r="E148" s="14">
        <v>64835</v>
      </c>
      <c r="F148" s="17">
        <f t="shared" si="22"/>
        <v>16.884114583333336</v>
      </c>
      <c r="G148" s="17">
        <f t="shared" si="21"/>
        <v>96.624441132637855</v>
      </c>
    </row>
    <row r="149" spans="1:7" ht="19.5" customHeight="1" x14ac:dyDescent="0.3">
      <c r="A149" s="2" t="s">
        <v>438</v>
      </c>
      <c r="B149" s="3" t="s">
        <v>439</v>
      </c>
      <c r="C149" s="14">
        <v>200</v>
      </c>
      <c r="D149" s="14">
        <v>0</v>
      </c>
      <c r="E149" s="14">
        <v>726</v>
      </c>
      <c r="F149" s="17"/>
      <c r="G149" s="17">
        <f t="shared" si="21"/>
        <v>363</v>
      </c>
    </row>
    <row r="150" spans="1:7" ht="31.2" x14ac:dyDescent="0.3">
      <c r="A150" s="2" t="s">
        <v>303</v>
      </c>
      <c r="B150" s="3" t="s">
        <v>148</v>
      </c>
      <c r="C150" s="14">
        <f>C151</f>
        <v>2400</v>
      </c>
      <c r="D150" s="14">
        <f>D151</f>
        <v>89000</v>
      </c>
      <c r="E150" s="14">
        <f>E151</f>
        <v>21600</v>
      </c>
      <c r="F150" s="17">
        <f t="shared" si="22"/>
        <v>24.269662921348313</v>
      </c>
      <c r="G150" s="17">
        <f t="shared" si="21"/>
        <v>900</v>
      </c>
    </row>
    <row r="151" spans="1:7" ht="64.8" customHeight="1" x14ac:dyDescent="0.3">
      <c r="A151" s="2" t="s">
        <v>304</v>
      </c>
      <c r="B151" s="3" t="s">
        <v>149</v>
      </c>
      <c r="C151" s="14">
        <v>2400</v>
      </c>
      <c r="D151" s="14">
        <v>89000</v>
      </c>
      <c r="E151" s="14">
        <v>21600</v>
      </c>
      <c r="F151" s="17">
        <f t="shared" si="22"/>
        <v>24.269662921348313</v>
      </c>
      <c r="G151" s="17">
        <f t="shared" si="21"/>
        <v>900</v>
      </c>
    </row>
    <row r="152" spans="1:7" ht="31.2" x14ac:dyDescent="0.3">
      <c r="A152" s="2" t="s">
        <v>305</v>
      </c>
      <c r="B152" s="3" t="s">
        <v>150</v>
      </c>
      <c r="C152" s="14">
        <f>C153</f>
        <v>123450.66</v>
      </c>
      <c r="D152" s="14">
        <f>D153</f>
        <v>630000</v>
      </c>
      <c r="E152" s="14">
        <f>E153</f>
        <v>581985.48</v>
      </c>
      <c r="F152" s="17">
        <f t="shared" si="22"/>
        <v>92.378647619047612</v>
      </c>
      <c r="G152" s="17">
        <f t="shared" si="21"/>
        <v>471.43164726701332</v>
      </c>
    </row>
    <row r="153" spans="1:7" ht="51" customHeight="1" x14ac:dyDescent="0.3">
      <c r="A153" s="2" t="s">
        <v>306</v>
      </c>
      <c r="B153" s="3" t="s">
        <v>151</v>
      </c>
      <c r="C153" s="14">
        <v>123450.66</v>
      </c>
      <c r="D153" s="14">
        <v>630000</v>
      </c>
      <c r="E153" s="14">
        <v>581985.48</v>
      </c>
      <c r="F153" s="17">
        <f t="shared" si="22"/>
        <v>92.378647619047612</v>
      </c>
      <c r="G153" s="17">
        <f t="shared" si="21"/>
        <v>471.43164726701332</v>
      </c>
    </row>
    <row r="154" spans="1:7" x14ac:dyDescent="0.3">
      <c r="A154" s="2" t="s">
        <v>307</v>
      </c>
      <c r="B154" s="3" t="s">
        <v>152</v>
      </c>
      <c r="C154" s="14">
        <f>C155</f>
        <v>1144555.6200000001</v>
      </c>
      <c r="D154" s="14">
        <f>D155</f>
        <v>8207000</v>
      </c>
      <c r="E154" s="14">
        <f>E155</f>
        <v>1542135.62</v>
      </c>
      <c r="F154" s="17">
        <f t="shared" si="22"/>
        <v>18.790491287924944</v>
      </c>
      <c r="G154" s="17">
        <f t="shared" si="21"/>
        <v>134.73662555603894</v>
      </c>
    </row>
    <row r="155" spans="1:7" ht="31.2" x14ac:dyDescent="0.3">
      <c r="A155" s="2" t="s">
        <v>308</v>
      </c>
      <c r="B155" s="3" t="s">
        <v>153</v>
      </c>
      <c r="C155" s="14">
        <v>1144555.6200000001</v>
      </c>
      <c r="D155" s="14">
        <v>8207000</v>
      </c>
      <c r="E155" s="14">
        <v>1542135.62</v>
      </c>
      <c r="F155" s="17">
        <f t="shared" si="22"/>
        <v>18.790491287924944</v>
      </c>
      <c r="G155" s="17">
        <f t="shared" si="21"/>
        <v>134.73662555603894</v>
      </c>
    </row>
    <row r="156" spans="1:7" x14ac:dyDescent="0.3">
      <c r="A156" s="2" t="s">
        <v>309</v>
      </c>
      <c r="B156" s="3" t="s">
        <v>154</v>
      </c>
      <c r="C156" s="14">
        <f>C157+C159</f>
        <v>7406861.3099999996</v>
      </c>
      <c r="D156" s="14">
        <f>D157+D159</f>
        <v>40369000</v>
      </c>
      <c r="E156" s="14">
        <f>E157+E159</f>
        <v>7378668.6699999999</v>
      </c>
      <c r="F156" s="17">
        <f t="shared" si="22"/>
        <v>18.278056602838813</v>
      </c>
      <c r="G156" s="17">
        <f t="shared" si="21"/>
        <v>99.619371298853181</v>
      </c>
    </row>
    <row r="157" spans="1:7" ht="31.2" x14ac:dyDescent="0.3">
      <c r="A157" s="2" t="s">
        <v>440</v>
      </c>
      <c r="B157" s="3" t="s">
        <v>442</v>
      </c>
      <c r="C157" s="14">
        <f>C158</f>
        <v>70233.759999999995</v>
      </c>
      <c r="D157" s="14">
        <f>D158</f>
        <v>3911000</v>
      </c>
      <c r="E157" s="14">
        <f>E158</f>
        <v>310142.05</v>
      </c>
      <c r="F157" s="17">
        <f t="shared" si="22"/>
        <v>7.929993607772948</v>
      </c>
      <c r="G157" s="17">
        <f t="shared" si="21"/>
        <v>441.58542843213866</v>
      </c>
    </row>
    <row r="158" spans="1:7" ht="31.2" x14ac:dyDescent="0.3">
      <c r="A158" s="2" t="s">
        <v>441</v>
      </c>
      <c r="B158" s="3" t="s">
        <v>443</v>
      </c>
      <c r="C158" s="14">
        <v>70233.759999999995</v>
      </c>
      <c r="D158" s="14">
        <v>3911000</v>
      </c>
      <c r="E158" s="14">
        <v>310142.05</v>
      </c>
      <c r="F158" s="17">
        <f t="shared" si="22"/>
        <v>7.929993607772948</v>
      </c>
      <c r="G158" s="17">
        <f t="shared" si="21"/>
        <v>441.58542843213866</v>
      </c>
    </row>
    <row r="159" spans="1:7" x14ac:dyDescent="0.3">
      <c r="A159" s="2" t="s">
        <v>310</v>
      </c>
      <c r="B159" s="3" t="s">
        <v>155</v>
      </c>
      <c r="C159" s="14">
        <f>C160</f>
        <v>7336627.5499999998</v>
      </c>
      <c r="D159" s="14">
        <f>D160</f>
        <v>36458000</v>
      </c>
      <c r="E159" s="14">
        <f>E160</f>
        <v>7068526.6200000001</v>
      </c>
      <c r="F159" s="17">
        <f t="shared" si="22"/>
        <v>19.388135992100501</v>
      </c>
      <c r="G159" s="17">
        <f t="shared" si="21"/>
        <v>96.345719771477306</v>
      </c>
    </row>
    <row r="160" spans="1:7" ht="18" customHeight="1" x14ac:dyDescent="0.3">
      <c r="A160" s="2" t="s">
        <v>311</v>
      </c>
      <c r="B160" s="3" t="s">
        <v>156</v>
      </c>
      <c r="C160" s="14">
        <v>7336627.5499999998</v>
      </c>
      <c r="D160" s="14">
        <v>36458000</v>
      </c>
      <c r="E160" s="14">
        <v>7068526.6200000001</v>
      </c>
      <c r="F160" s="17">
        <f t="shared" si="22"/>
        <v>19.388135992100501</v>
      </c>
      <c r="G160" s="17">
        <f t="shared" si="21"/>
        <v>96.345719771477306</v>
      </c>
    </row>
    <row r="161" spans="1:7" ht="31.2" x14ac:dyDescent="0.3">
      <c r="A161" s="19" t="s">
        <v>312</v>
      </c>
      <c r="B161" s="20" t="s">
        <v>157</v>
      </c>
      <c r="C161" s="13">
        <f>C162+C168</f>
        <v>3274588.3800000004</v>
      </c>
      <c r="D161" s="13">
        <f>D162+D168</f>
        <v>6100000</v>
      </c>
      <c r="E161" s="13">
        <f>E162+E168</f>
        <v>265538.45</v>
      </c>
      <c r="F161" s="18">
        <f t="shared" si="22"/>
        <v>4.3530893442622958</v>
      </c>
      <c r="G161" s="18">
        <f t="shared" si="21"/>
        <v>8.1090634664745256</v>
      </c>
    </row>
    <row r="162" spans="1:7" ht="62.4" x14ac:dyDescent="0.3">
      <c r="A162" s="2" t="s">
        <v>313</v>
      </c>
      <c r="B162" s="3" t="s">
        <v>158</v>
      </c>
      <c r="C162" s="14">
        <f>C163+C166</f>
        <v>1123990.6400000001</v>
      </c>
      <c r="D162" s="14">
        <f>D166</f>
        <v>100000</v>
      </c>
      <c r="E162" s="14">
        <f>E166</f>
        <v>149503.20000000001</v>
      </c>
      <c r="F162" s="17">
        <f t="shared" si="22"/>
        <v>149.50320000000002</v>
      </c>
      <c r="G162" s="17">
        <f t="shared" si="21"/>
        <v>13.301107204949677</v>
      </c>
    </row>
    <row r="163" spans="1:7" ht="78" x14ac:dyDescent="0.3">
      <c r="A163" s="2" t="s">
        <v>878</v>
      </c>
      <c r="B163" s="15" t="s">
        <v>879</v>
      </c>
      <c r="C163" s="14">
        <f>C164+C165</f>
        <v>1052542.6400000001</v>
      </c>
      <c r="D163" s="14">
        <v>0</v>
      </c>
      <c r="E163" s="14">
        <v>0</v>
      </c>
      <c r="F163" s="17"/>
      <c r="G163" s="17">
        <f t="shared" si="21"/>
        <v>0</v>
      </c>
    </row>
    <row r="164" spans="1:7" ht="78" x14ac:dyDescent="0.3">
      <c r="A164" s="2" t="s">
        <v>880</v>
      </c>
      <c r="B164" s="15" t="s">
        <v>881</v>
      </c>
      <c r="C164" s="14">
        <v>0.8</v>
      </c>
      <c r="D164" s="14">
        <v>0</v>
      </c>
      <c r="E164" s="14">
        <v>0</v>
      </c>
      <c r="F164" s="17"/>
      <c r="G164" s="17">
        <f t="shared" si="21"/>
        <v>0</v>
      </c>
    </row>
    <row r="165" spans="1:7" ht="78" x14ac:dyDescent="0.3">
      <c r="A165" s="2" t="s">
        <v>882</v>
      </c>
      <c r="B165" s="15" t="s">
        <v>883</v>
      </c>
      <c r="C165" s="14">
        <v>1052541.8400000001</v>
      </c>
      <c r="D165" s="14">
        <v>0</v>
      </c>
      <c r="E165" s="14">
        <v>0</v>
      </c>
      <c r="F165" s="17"/>
      <c r="G165" s="17">
        <f t="shared" si="21"/>
        <v>0</v>
      </c>
    </row>
    <row r="166" spans="1:7" ht="81" customHeight="1" x14ac:dyDescent="0.3">
      <c r="A166" s="2" t="s">
        <v>314</v>
      </c>
      <c r="B166" s="3" t="s">
        <v>159</v>
      </c>
      <c r="C166" s="14">
        <f>C167</f>
        <v>71448</v>
      </c>
      <c r="D166" s="14">
        <f>D167</f>
        <v>100000</v>
      </c>
      <c r="E166" s="14">
        <f>E167</f>
        <v>149503.20000000001</v>
      </c>
      <c r="F166" s="17">
        <f t="shared" si="22"/>
        <v>149.50320000000002</v>
      </c>
      <c r="G166" s="17">
        <f t="shared" si="21"/>
        <v>209.24756466241186</v>
      </c>
    </row>
    <row r="167" spans="1:7" ht="78" x14ac:dyDescent="0.3">
      <c r="A167" s="2" t="s">
        <v>315</v>
      </c>
      <c r="B167" s="3" t="s">
        <v>160</v>
      </c>
      <c r="C167" s="14">
        <v>71448</v>
      </c>
      <c r="D167" s="14">
        <v>100000</v>
      </c>
      <c r="E167" s="14">
        <v>149503.20000000001</v>
      </c>
      <c r="F167" s="17">
        <f t="shared" si="22"/>
        <v>149.50320000000002</v>
      </c>
      <c r="G167" s="17">
        <f t="shared" si="21"/>
        <v>209.24756466241186</v>
      </c>
    </row>
    <row r="168" spans="1:7" ht="31.2" x14ac:dyDescent="0.3">
      <c r="A168" s="2" t="s">
        <v>316</v>
      </c>
      <c r="B168" s="3" t="s">
        <v>161</v>
      </c>
      <c r="C168" s="14">
        <f t="shared" ref="C168:E169" si="24">C169</f>
        <v>2150597.7400000002</v>
      </c>
      <c r="D168" s="14">
        <f t="shared" si="24"/>
        <v>6000000</v>
      </c>
      <c r="E168" s="14">
        <f t="shared" si="24"/>
        <v>116035.25</v>
      </c>
      <c r="F168" s="17">
        <f t="shared" si="22"/>
        <v>1.9339208333333333</v>
      </c>
      <c r="G168" s="17">
        <f t="shared" si="21"/>
        <v>5.3954883259572286</v>
      </c>
    </row>
    <row r="169" spans="1:7" ht="46.8" x14ac:dyDescent="0.3">
      <c r="A169" s="2" t="s">
        <v>317</v>
      </c>
      <c r="B169" s="3" t="s">
        <v>162</v>
      </c>
      <c r="C169" s="14">
        <f t="shared" si="24"/>
        <v>2150597.7400000002</v>
      </c>
      <c r="D169" s="14">
        <f t="shared" si="24"/>
        <v>6000000</v>
      </c>
      <c r="E169" s="14">
        <f t="shared" si="24"/>
        <v>116035.25</v>
      </c>
      <c r="F169" s="17">
        <f t="shared" si="22"/>
        <v>1.9339208333333333</v>
      </c>
      <c r="G169" s="17">
        <f t="shared" si="21"/>
        <v>5.3954883259572286</v>
      </c>
    </row>
    <row r="170" spans="1:7" ht="46.8" x14ac:dyDescent="0.3">
      <c r="A170" s="2" t="s">
        <v>318</v>
      </c>
      <c r="B170" s="3" t="s">
        <v>163</v>
      </c>
      <c r="C170" s="14">
        <v>2150597.7400000002</v>
      </c>
      <c r="D170" s="14">
        <v>6000000</v>
      </c>
      <c r="E170" s="14">
        <v>116035.25</v>
      </c>
      <c r="F170" s="17">
        <f t="shared" si="22"/>
        <v>1.9339208333333333</v>
      </c>
      <c r="G170" s="17">
        <f t="shared" si="21"/>
        <v>5.3954883259572286</v>
      </c>
    </row>
    <row r="171" spans="1:7" x14ac:dyDescent="0.3">
      <c r="A171" s="19" t="s">
        <v>319</v>
      </c>
      <c r="B171" s="20" t="s">
        <v>164</v>
      </c>
      <c r="C171" s="13">
        <f t="shared" ref="C171:E172" si="25">C172</f>
        <v>320100</v>
      </c>
      <c r="D171" s="13">
        <f t="shared" si="25"/>
        <v>1266000</v>
      </c>
      <c r="E171" s="13">
        <f t="shared" si="25"/>
        <v>285450</v>
      </c>
      <c r="F171" s="18">
        <f t="shared" si="22"/>
        <v>22.547393364928912</v>
      </c>
      <c r="G171" s="18">
        <f t="shared" si="21"/>
        <v>89.175257731958766</v>
      </c>
    </row>
    <row r="172" spans="1:7" ht="31.2" x14ac:dyDescent="0.3">
      <c r="A172" s="2" t="s">
        <v>320</v>
      </c>
      <c r="B172" s="3" t="s">
        <v>165</v>
      </c>
      <c r="C172" s="14">
        <f t="shared" si="25"/>
        <v>320100</v>
      </c>
      <c r="D172" s="14">
        <f t="shared" si="25"/>
        <v>1266000</v>
      </c>
      <c r="E172" s="14">
        <f t="shared" si="25"/>
        <v>285450</v>
      </c>
      <c r="F172" s="17">
        <f t="shared" si="22"/>
        <v>22.547393364928912</v>
      </c>
      <c r="G172" s="17">
        <f t="shared" si="21"/>
        <v>89.175257731958766</v>
      </c>
    </row>
    <row r="173" spans="1:7" ht="31.2" x14ac:dyDescent="0.3">
      <c r="A173" s="2" t="s">
        <v>321</v>
      </c>
      <c r="B173" s="3" t="s">
        <v>166</v>
      </c>
      <c r="C173" s="14">
        <v>320100</v>
      </c>
      <c r="D173" s="14">
        <v>1266000</v>
      </c>
      <c r="E173" s="14">
        <v>285450</v>
      </c>
      <c r="F173" s="17">
        <f t="shared" si="22"/>
        <v>22.547393364928912</v>
      </c>
      <c r="G173" s="17">
        <f t="shared" si="21"/>
        <v>89.175257731958766</v>
      </c>
    </row>
    <row r="174" spans="1:7" x14ac:dyDescent="0.3">
      <c r="A174" s="19" t="s">
        <v>322</v>
      </c>
      <c r="B174" s="20" t="s">
        <v>167</v>
      </c>
      <c r="C174" s="13">
        <f>C175+C195+C198+C200+C207+C214+C217+C219+C221+C224+C228+C229+C230+C234+C236+C238</f>
        <v>97291304.389999986</v>
      </c>
      <c r="D174" s="13">
        <f>D175+D195+D200+D207+D214</f>
        <v>482973000</v>
      </c>
      <c r="E174" s="13">
        <f>E175+E195+E200+E207+E214</f>
        <v>79607025.290000007</v>
      </c>
      <c r="F174" s="18">
        <f>E174/D174*100</f>
        <v>16.482707167895516</v>
      </c>
      <c r="G174" s="18">
        <f t="shared" si="21"/>
        <v>81.823371357926163</v>
      </c>
    </row>
    <row r="175" spans="1:7" ht="31.2" x14ac:dyDescent="0.3">
      <c r="A175" s="2" t="s">
        <v>653</v>
      </c>
      <c r="B175" s="3" t="s">
        <v>634</v>
      </c>
      <c r="C175" s="14">
        <f>C176+C178+C180+C182+C184+C186+C189+C191+C193</f>
        <v>0</v>
      </c>
      <c r="D175" s="14">
        <f>D176+D178+D180+D182+D184+D186+D189+D191+D193</f>
        <v>477570500</v>
      </c>
      <c r="E175" s="14">
        <f>E176+E178+E180+E182+E184+E186+E189+E191+E193</f>
        <v>48552758.530000001</v>
      </c>
      <c r="F175" s="17">
        <f>E175/D175*100</f>
        <v>10.166615930004053</v>
      </c>
      <c r="G175" s="17"/>
    </row>
    <row r="176" spans="1:7" ht="46.8" x14ac:dyDescent="0.3">
      <c r="A176" s="2" t="s">
        <v>654</v>
      </c>
      <c r="B176" s="3" t="s">
        <v>635</v>
      </c>
      <c r="C176" s="14">
        <f>C177</f>
        <v>0</v>
      </c>
      <c r="D176" s="14">
        <f>D177</f>
        <v>1020000</v>
      </c>
      <c r="E176" s="14">
        <f>E177</f>
        <v>174500</v>
      </c>
      <c r="F176" s="17">
        <f t="shared" si="22"/>
        <v>17.107843137254903</v>
      </c>
      <c r="G176" s="17"/>
    </row>
    <row r="177" spans="1:7" ht="78" x14ac:dyDescent="0.3">
      <c r="A177" s="2" t="s">
        <v>655</v>
      </c>
      <c r="B177" s="3" t="s">
        <v>636</v>
      </c>
      <c r="C177" s="14">
        <v>0</v>
      </c>
      <c r="D177" s="14">
        <v>1020000</v>
      </c>
      <c r="E177" s="14">
        <v>174500</v>
      </c>
      <c r="F177" s="17">
        <f t="shared" si="22"/>
        <v>17.107843137254903</v>
      </c>
      <c r="G177" s="17"/>
    </row>
    <row r="178" spans="1:7" ht="46.8" x14ac:dyDescent="0.3">
      <c r="A178" s="2" t="s">
        <v>656</v>
      </c>
      <c r="B178" s="3" t="s">
        <v>637</v>
      </c>
      <c r="C178" s="14">
        <f>C179</f>
        <v>0</v>
      </c>
      <c r="D178" s="14">
        <f>D179</f>
        <v>1022000</v>
      </c>
      <c r="E178" s="14">
        <f>E179</f>
        <v>601456.06999999995</v>
      </c>
      <c r="F178" s="17">
        <f t="shared" si="22"/>
        <v>58.850887475538158</v>
      </c>
      <c r="G178" s="17"/>
    </row>
    <row r="179" spans="1:7" ht="78" x14ac:dyDescent="0.3">
      <c r="A179" s="2" t="s">
        <v>657</v>
      </c>
      <c r="B179" s="3" t="s">
        <v>638</v>
      </c>
      <c r="C179" s="14">
        <v>0</v>
      </c>
      <c r="D179" s="14">
        <v>1022000</v>
      </c>
      <c r="E179" s="14">
        <v>601456.06999999995</v>
      </c>
      <c r="F179" s="17">
        <f t="shared" si="22"/>
        <v>58.850887475538158</v>
      </c>
      <c r="G179" s="17"/>
    </row>
    <row r="180" spans="1:7" ht="46.8" x14ac:dyDescent="0.3">
      <c r="A180" s="2" t="s">
        <v>658</v>
      </c>
      <c r="B180" s="3" t="s">
        <v>639</v>
      </c>
      <c r="C180" s="14">
        <f>C181</f>
        <v>0</v>
      </c>
      <c r="D180" s="14">
        <f>D181</f>
        <v>1000000</v>
      </c>
      <c r="E180" s="14">
        <f>E181</f>
        <v>5000</v>
      </c>
      <c r="F180" s="17">
        <f t="shared" si="22"/>
        <v>0.5</v>
      </c>
      <c r="G180" s="17"/>
    </row>
    <row r="181" spans="1:7" ht="78" x14ac:dyDescent="0.3">
      <c r="A181" s="2" t="s">
        <v>659</v>
      </c>
      <c r="B181" s="3" t="s">
        <v>640</v>
      </c>
      <c r="C181" s="14">
        <v>0</v>
      </c>
      <c r="D181" s="14">
        <v>1000000</v>
      </c>
      <c r="E181" s="14">
        <v>5000</v>
      </c>
      <c r="F181" s="17">
        <f t="shared" si="22"/>
        <v>0.5</v>
      </c>
      <c r="G181" s="17"/>
    </row>
    <row r="182" spans="1:7" ht="46.8" x14ac:dyDescent="0.3">
      <c r="A182" s="2" t="s">
        <v>660</v>
      </c>
      <c r="B182" s="3" t="s">
        <v>641</v>
      </c>
      <c r="C182" s="14">
        <f>C183</f>
        <v>0</v>
      </c>
      <c r="D182" s="14">
        <f>D183</f>
        <v>1897000</v>
      </c>
      <c r="E182" s="14">
        <f>E183</f>
        <v>0</v>
      </c>
      <c r="F182" s="17">
        <f t="shared" si="22"/>
        <v>0</v>
      </c>
      <c r="G182" s="17"/>
    </row>
    <row r="183" spans="1:7" ht="78" x14ac:dyDescent="0.3">
      <c r="A183" s="2" t="s">
        <v>661</v>
      </c>
      <c r="B183" s="3" t="s">
        <v>642</v>
      </c>
      <c r="C183" s="14">
        <v>0</v>
      </c>
      <c r="D183" s="14">
        <v>1897000</v>
      </c>
      <c r="E183" s="14">
        <v>0</v>
      </c>
      <c r="F183" s="17">
        <f t="shared" si="22"/>
        <v>0</v>
      </c>
      <c r="G183" s="17"/>
    </row>
    <row r="184" spans="1:7" ht="46.8" x14ac:dyDescent="0.3">
      <c r="A184" s="2" t="s">
        <v>662</v>
      </c>
      <c r="B184" s="3" t="s">
        <v>643</v>
      </c>
      <c r="C184" s="14">
        <f>C185</f>
        <v>0</v>
      </c>
      <c r="D184" s="14">
        <f>D185</f>
        <v>15000</v>
      </c>
      <c r="E184" s="14">
        <f>E185</f>
        <v>0</v>
      </c>
      <c r="F184" s="17">
        <f t="shared" si="22"/>
        <v>0</v>
      </c>
      <c r="G184" s="17"/>
    </row>
    <row r="185" spans="1:7" ht="78" x14ac:dyDescent="0.3">
      <c r="A185" s="2" t="s">
        <v>663</v>
      </c>
      <c r="B185" s="3" t="s">
        <v>644</v>
      </c>
      <c r="C185" s="14">
        <v>0</v>
      </c>
      <c r="D185" s="14">
        <v>15000</v>
      </c>
      <c r="E185" s="14">
        <v>0</v>
      </c>
      <c r="F185" s="17">
        <f t="shared" si="22"/>
        <v>0</v>
      </c>
      <c r="G185" s="17"/>
    </row>
    <row r="186" spans="1:7" ht="46.8" x14ac:dyDescent="0.3">
      <c r="A186" s="2" t="s">
        <v>664</v>
      </c>
      <c r="B186" s="3" t="s">
        <v>645</v>
      </c>
      <c r="C186" s="14">
        <f>C187+C188</f>
        <v>0</v>
      </c>
      <c r="D186" s="14">
        <f>D187+D188</f>
        <v>472006500</v>
      </c>
      <c r="E186" s="14">
        <f>E187+E188</f>
        <v>47366707.710000001</v>
      </c>
      <c r="F186" s="17">
        <f t="shared" si="22"/>
        <v>10.035181233733011</v>
      </c>
      <c r="G186" s="17"/>
    </row>
    <row r="187" spans="1:7" ht="62.4" x14ac:dyDescent="0.3">
      <c r="A187" s="2" t="s">
        <v>665</v>
      </c>
      <c r="B187" s="3" t="s">
        <v>646</v>
      </c>
      <c r="C187" s="14">
        <v>0</v>
      </c>
      <c r="D187" s="14">
        <v>472006500</v>
      </c>
      <c r="E187" s="14">
        <v>46885314.280000001</v>
      </c>
      <c r="F187" s="17">
        <f t="shared" si="22"/>
        <v>9.9331925047642358</v>
      </c>
      <c r="G187" s="17"/>
    </row>
    <row r="188" spans="1:7" ht="62.4" x14ac:dyDescent="0.3">
      <c r="A188" s="2" t="s">
        <v>666</v>
      </c>
      <c r="B188" s="3" t="s">
        <v>667</v>
      </c>
      <c r="C188" s="14">
        <v>0</v>
      </c>
      <c r="D188" s="14">
        <v>0</v>
      </c>
      <c r="E188" s="14">
        <v>481393.43</v>
      </c>
      <c r="F188" s="17"/>
      <c r="G188" s="17"/>
    </row>
    <row r="189" spans="1:7" ht="62.4" x14ac:dyDescent="0.3">
      <c r="A189" s="2" t="s">
        <v>668</v>
      </c>
      <c r="B189" s="3" t="s">
        <v>647</v>
      </c>
      <c r="C189" s="14">
        <f>C190</f>
        <v>0</v>
      </c>
      <c r="D189" s="14">
        <f>D190</f>
        <v>290000</v>
      </c>
      <c r="E189" s="14">
        <f>E190</f>
        <v>359094.75</v>
      </c>
      <c r="F189" s="17">
        <f t="shared" si="22"/>
        <v>123.82577586206898</v>
      </c>
      <c r="G189" s="17"/>
    </row>
    <row r="190" spans="1:7" ht="93.6" x14ac:dyDescent="0.3">
      <c r="A190" s="2" t="s">
        <v>669</v>
      </c>
      <c r="B190" s="3" t="s">
        <v>648</v>
      </c>
      <c r="C190" s="14">
        <v>0</v>
      </c>
      <c r="D190" s="14">
        <v>290000</v>
      </c>
      <c r="E190" s="14">
        <v>359094.75</v>
      </c>
      <c r="F190" s="17">
        <f t="shared" si="22"/>
        <v>123.82577586206898</v>
      </c>
      <c r="G190" s="17"/>
    </row>
    <row r="191" spans="1:7" ht="62.4" x14ac:dyDescent="0.3">
      <c r="A191" s="2" t="s">
        <v>670</v>
      </c>
      <c r="B191" s="3" t="s">
        <v>649</v>
      </c>
      <c r="C191" s="14">
        <f>C192</f>
        <v>0</v>
      </c>
      <c r="D191" s="14">
        <f>D192</f>
        <v>200000</v>
      </c>
      <c r="E191" s="14">
        <f>E192</f>
        <v>30000</v>
      </c>
      <c r="F191" s="17">
        <f t="shared" si="22"/>
        <v>15</v>
      </c>
      <c r="G191" s="17"/>
    </row>
    <row r="192" spans="1:7" ht="109.2" x14ac:dyDescent="0.3">
      <c r="A192" s="2" t="s">
        <v>671</v>
      </c>
      <c r="B192" s="3" t="s">
        <v>650</v>
      </c>
      <c r="C192" s="14">
        <v>0</v>
      </c>
      <c r="D192" s="14">
        <v>200000</v>
      </c>
      <c r="E192" s="14">
        <v>30000</v>
      </c>
      <c r="F192" s="17">
        <f t="shared" si="22"/>
        <v>15</v>
      </c>
      <c r="G192" s="17"/>
    </row>
    <row r="193" spans="1:7" ht="46.8" x14ac:dyDescent="0.3">
      <c r="A193" s="2" t="s">
        <v>672</v>
      </c>
      <c r="B193" s="3" t="s">
        <v>651</v>
      </c>
      <c r="C193" s="14">
        <f>C194</f>
        <v>0</v>
      </c>
      <c r="D193" s="14">
        <f>D194</f>
        <v>120000</v>
      </c>
      <c r="E193" s="14">
        <f>E194</f>
        <v>16000</v>
      </c>
      <c r="F193" s="17">
        <f t="shared" si="22"/>
        <v>13.333333333333334</v>
      </c>
      <c r="G193" s="17"/>
    </row>
    <row r="194" spans="1:7" ht="78" x14ac:dyDescent="0.3">
      <c r="A194" s="2" t="s">
        <v>673</v>
      </c>
      <c r="B194" s="3" t="s">
        <v>652</v>
      </c>
      <c r="C194" s="14">
        <v>0</v>
      </c>
      <c r="D194" s="14">
        <v>120000</v>
      </c>
      <c r="E194" s="14">
        <v>16000</v>
      </c>
      <c r="F194" s="17">
        <f t="shared" si="22"/>
        <v>13.333333333333334</v>
      </c>
      <c r="G194" s="17"/>
    </row>
    <row r="195" spans="1:7" ht="31.2" x14ac:dyDescent="0.3">
      <c r="A195" s="2" t="s">
        <v>674</v>
      </c>
      <c r="B195" s="3" t="s">
        <v>849</v>
      </c>
      <c r="C195" s="14">
        <f>C196+C197</f>
        <v>25000</v>
      </c>
      <c r="D195" s="14">
        <f t="shared" ref="D195" si="26">D196</f>
        <v>0</v>
      </c>
      <c r="E195" s="14">
        <f>E196</f>
        <v>369307.31</v>
      </c>
      <c r="F195" s="17"/>
      <c r="G195" s="17">
        <f t="shared" si="21"/>
        <v>1477.2292399999999</v>
      </c>
    </row>
    <row r="196" spans="1:7" ht="46.8" x14ac:dyDescent="0.3">
      <c r="A196" s="2" t="s">
        <v>675</v>
      </c>
      <c r="B196" s="3" t="s">
        <v>850</v>
      </c>
      <c r="C196" s="14">
        <v>0</v>
      </c>
      <c r="D196" s="14">
        <v>0</v>
      </c>
      <c r="E196" s="14">
        <v>369307.31</v>
      </c>
      <c r="F196" s="17"/>
      <c r="G196" s="17"/>
    </row>
    <row r="197" spans="1:7" ht="62.4" x14ac:dyDescent="0.3">
      <c r="A197" s="2" t="s">
        <v>884</v>
      </c>
      <c r="B197" s="3" t="s">
        <v>885</v>
      </c>
      <c r="C197" s="14">
        <v>25000</v>
      </c>
      <c r="D197" s="14">
        <v>0</v>
      </c>
      <c r="E197" s="14">
        <v>0</v>
      </c>
      <c r="F197" s="17"/>
      <c r="G197" s="17">
        <f t="shared" ref="G197:G260" si="27">E197/C197*100</f>
        <v>0</v>
      </c>
    </row>
    <row r="198" spans="1:7" x14ac:dyDescent="0.3">
      <c r="A198" s="2" t="s">
        <v>886</v>
      </c>
      <c r="B198" s="15" t="s">
        <v>887</v>
      </c>
      <c r="C198" s="14">
        <f>C199</f>
        <v>200</v>
      </c>
      <c r="D198" s="14">
        <v>0</v>
      </c>
      <c r="E198" s="14">
        <v>0</v>
      </c>
      <c r="F198" s="17"/>
      <c r="G198" s="17">
        <f t="shared" si="27"/>
        <v>0</v>
      </c>
    </row>
    <row r="199" spans="1:7" ht="31.2" x14ac:dyDescent="0.3">
      <c r="A199" s="2" t="s">
        <v>888</v>
      </c>
      <c r="B199" s="15" t="s">
        <v>889</v>
      </c>
      <c r="C199" s="14">
        <v>200</v>
      </c>
      <c r="D199" s="14">
        <v>0</v>
      </c>
      <c r="E199" s="14">
        <v>0</v>
      </c>
      <c r="F199" s="17"/>
      <c r="G199" s="17">
        <f t="shared" si="27"/>
        <v>0</v>
      </c>
    </row>
    <row r="200" spans="1:7" ht="78" x14ac:dyDescent="0.3">
      <c r="A200" s="2" t="s">
        <v>683</v>
      </c>
      <c r="B200" s="3" t="s">
        <v>676</v>
      </c>
      <c r="C200" s="14">
        <f>C201+C203+C205</f>
        <v>0</v>
      </c>
      <c r="D200" s="14">
        <f>D201+D203+D205</f>
        <v>3631500</v>
      </c>
      <c r="E200" s="14">
        <f>E201+E203+E205</f>
        <v>950486.33000000007</v>
      </c>
      <c r="F200" s="17">
        <f t="shared" si="22"/>
        <v>26.173380972050118</v>
      </c>
      <c r="G200" s="17"/>
    </row>
    <row r="201" spans="1:7" ht="46.8" x14ac:dyDescent="0.3">
      <c r="A201" s="2" t="s">
        <v>684</v>
      </c>
      <c r="B201" s="3" t="s">
        <v>677</v>
      </c>
      <c r="C201" s="14">
        <f>C202</f>
        <v>0</v>
      </c>
      <c r="D201" s="14">
        <f>D202</f>
        <v>420000</v>
      </c>
      <c r="E201" s="14">
        <f>E202</f>
        <v>26263.67</v>
      </c>
      <c r="F201" s="17">
        <f t="shared" si="22"/>
        <v>6.2532547619047616</v>
      </c>
      <c r="G201" s="17"/>
    </row>
    <row r="202" spans="1:7" ht="62.4" x14ac:dyDescent="0.3">
      <c r="A202" s="2" t="s">
        <v>685</v>
      </c>
      <c r="B202" s="3" t="s">
        <v>678</v>
      </c>
      <c r="C202" s="14">
        <v>0</v>
      </c>
      <c r="D202" s="14">
        <v>420000</v>
      </c>
      <c r="E202" s="14">
        <v>26263.67</v>
      </c>
      <c r="F202" s="17">
        <f t="shared" si="22"/>
        <v>6.2532547619047616</v>
      </c>
      <c r="G202" s="17"/>
    </row>
    <row r="203" spans="1:7" ht="62.4" x14ac:dyDescent="0.3">
      <c r="A203" s="2" t="s">
        <v>686</v>
      </c>
      <c r="B203" s="3" t="s">
        <v>679</v>
      </c>
      <c r="C203" s="14">
        <f>C204</f>
        <v>0</v>
      </c>
      <c r="D203" s="14">
        <f>D204</f>
        <v>1406500</v>
      </c>
      <c r="E203" s="14">
        <f>E204</f>
        <v>511705.35</v>
      </c>
      <c r="F203" s="17">
        <f t="shared" si="22"/>
        <v>36.381468183434059</v>
      </c>
      <c r="G203" s="17"/>
    </row>
    <row r="204" spans="1:7" ht="78" x14ac:dyDescent="0.3">
      <c r="A204" s="2" t="s">
        <v>687</v>
      </c>
      <c r="B204" s="3" t="s">
        <v>680</v>
      </c>
      <c r="C204" s="14">
        <v>0</v>
      </c>
      <c r="D204" s="14">
        <v>1406500</v>
      </c>
      <c r="E204" s="14">
        <v>511705.35</v>
      </c>
      <c r="F204" s="17">
        <f t="shared" si="22"/>
        <v>36.381468183434059</v>
      </c>
      <c r="G204" s="17"/>
    </row>
    <row r="205" spans="1:7" ht="62.4" x14ac:dyDescent="0.3">
      <c r="A205" s="2" t="s">
        <v>688</v>
      </c>
      <c r="B205" s="3" t="s">
        <v>681</v>
      </c>
      <c r="C205" s="14">
        <f>C206</f>
        <v>0</v>
      </c>
      <c r="D205" s="14">
        <f>D206</f>
        <v>1805000</v>
      </c>
      <c r="E205" s="14">
        <f>E206</f>
        <v>412517.31</v>
      </c>
      <c r="F205" s="17">
        <f t="shared" si="22"/>
        <v>22.85414459833795</v>
      </c>
      <c r="G205" s="17"/>
    </row>
    <row r="206" spans="1:7" ht="62.4" x14ac:dyDescent="0.3">
      <c r="A206" s="2" t="s">
        <v>689</v>
      </c>
      <c r="B206" s="3" t="s">
        <v>682</v>
      </c>
      <c r="C206" s="14">
        <v>0</v>
      </c>
      <c r="D206" s="14">
        <v>1805000</v>
      </c>
      <c r="E206" s="14">
        <v>412517.31</v>
      </c>
      <c r="F206" s="17">
        <f t="shared" si="22"/>
        <v>22.85414459833795</v>
      </c>
      <c r="G206" s="17"/>
    </row>
    <row r="207" spans="1:7" x14ac:dyDescent="0.3">
      <c r="A207" s="2" t="s">
        <v>696</v>
      </c>
      <c r="B207" s="3" t="s">
        <v>690</v>
      </c>
      <c r="C207" s="14">
        <f>C208+C211</f>
        <v>0</v>
      </c>
      <c r="D207" s="14">
        <f>D208+D211</f>
        <v>10000</v>
      </c>
      <c r="E207" s="14">
        <f>E208+E211</f>
        <v>29389180.400000002</v>
      </c>
      <c r="F207" s="17">
        <f t="shared" si="22"/>
        <v>293891.804</v>
      </c>
      <c r="G207" s="17"/>
    </row>
    <row r="208" spans="1:7" ht="31.2" x14ac:dyDescent="0.3">
      <c r="A208" s="2" t="s">
        <v>697</v>
      </c>
      <c r="B208" s="3" t="s">
        <v>691</v>
      </c>
      <c r="C208" s="14">
        <v>0</v>
      </c>
      <c r="D208" s="14">
        <f>D209+D210</f>
        <v>10000</v>
      </c>
      <c r="E208" s="14">
        <f>E209+E210</f>
        <v>34682.120000000003</v>
      </c>
      <c r="F208" s="17">
        <f t="shared" si="22"/>
        <v>346.82120000000003</v>
      </c>
      <c r="G208" s="17"/>
    </row>
    <row r="209" spans="1:7" ht="124.8" x14ac:dyDescent="0.3">
      <c r="A209" s="2" t="s">
        <v>698</v>
      </c>
      <c r="B209" s="3" t="s">
        <v>699</v>
      </c>
      <c r="C209" s="14">
        <v>0</v>
      </c>
      <c r="D209" s="14">
        <v>0</v>
      </c>
      <c r="E209" s="14">
        <v>1316.55</v>
      </c>
      <c r="F209" s="17"/>
      <c r="G209" s="17"/>
    </row>
    <row r="210" spans="1:7" ht="124.8" x14ac:dyDescent="0.3">
      <c r="A210" s="2" t="s">
        <v>700</v>
      </c>
      <c r="B210" s="3" t="s">
        <v>692</v>
      </c>
      <c r="C210" s="14">
        <v>0</v>
      </c>
      <c r="D210" s="14">
        <v>10000</v>
      </c>
      <c r="E210" s="14">
        <v>33365.57</v>
      </c>
      <c r="F210" s="17">
        <f t="shared" si="22"/>
        <v>333.65570000000002</v>
      </c>
      <c r="G210" s="17"/>
    </row>
    <row r="211" spans="1:7" ht="62.4" x14ac:dyDescent="0.3">
      <c r="A211" s="2" t="s">
        <v>701</v>
      </c>
      <c r="B211" s="3" t="s">
        <v>702</v>
      </c>
      <c r="C211" s="14">
        <f t="shared" ref="C211:D211" si="28">C212+C213</f>
        <v>0</v>
      </c>
      <c r="D211" s="14">
        <f t="shared" si="28"/>
        <v>0</v>
      </c>
      <c r="E211" s="14">
        <f>E212+E213</f>
        <v>29354498.280000001</v>
      </c>
      <c r="F211" s="17"/>
      <c r="G211" s="17"/>
    </row>
    <row r="212" spans="1:7" ht="52.2" customHeight="1" x14ac:dyDescent="0.3">
      <c r="A212" s="2" t="s">
        <v>703</v>
      </c>
      <c r="B212" s="3" t="s">
        <v>704</v>
      </c>
      <c r="C212" s="14">
        <v>0</v>
      </c>
      <c r="D212" s="14">
        <v>0</v>
      </c>
      <c r="E212" s="14">
        <v>29316948.280000001</v>
      </c>
      <c r="F212" s="17"/>
      <c r="G212" s="17"/>
    </row>
    <row r="213" spans="1:7" ht="62.4" x14ac:dyDescent="0.3">
      <c r="A213" s="2" t="s">
        <v>705</v>
      </c>
      <c r="B213" s="3" t="s">
        <v>706</v>
      </c>
      <c r="C213" s="14">
        <v>0</v>
      </c>
      <c r="D213" s="14">
        <v>0</v>
      </c>
      <c r="E213" s="14">
        <v>37550</v>
      </c>
      <c r="F213" s="17"/>
      <c r="G213" s="17"/>
    </row>
    <row r="214" spans="1:7" x14ac:dyDescent="0.3">
      <c r="A214" s="2" t="s">
        <v>707</v>
      </c>
      <c r="B214" s="3" t="s">
        <v>693</v>
      </c>
      <c r="C214" s="14">
        <f t="shared" ref="C214:E215" si="29">C215</f>
        <v>0</v>
      </c>
      <c r="D214" s="14">
        <f t="shared" si="29"/>
        <v>1761000</v>
      </c>
      <c r="E214" s="14">
        <f t="shared" si="29"/>
        <v>345292.72</v>
      </c>
      <c r="F214" s="17">
        <f t="shared" si="22"/>
        <v>19.607763770584892</v>
      </c>
      <c r="G214" s="17"/>
    </row>
    <row r="215" spans="1:7" ht="31.2" x14ac:dyDescent="0.3">
      <c r="A215" s="2" t="s">
        <v>708</v>
      </c>
      <c r="B215" s="3" t="s">
        <v>694</v>
      </c>
      <c r="C215" s="14">
        <f t="shared" si="29"/>
        <v>0</v>
      </c>
      <c r="D215" s="14">
        <f t="shared" si="29"/>
        <v>1761000</v>
      </c>
      <c r="E215" s="14">
        <f t="shared" si="29"/>
        <v>345292.72</v>
      </c>
      <c r="F215" s="17">
        <f t="shared" si="22"/>
        <v>19.607763770584892</v>
      </c>
      <c r="G215" s="17"/>
    </row>
    <row r="216" spans="1:7" ht="62.4" x14ac:dyDescent="0.3">
      <c r="A216" s="2" t="s">
        <v>709</v>
      </c>
      <c r="B216" s="3" t="s">
        <v>695</v>
      </c>
      <c r="C216" s="14">
        <v>0</v>
      </c>
      <c r="D216" s="14">
        <v>1761000</v>
      </c>
      <c r="E216" s="14">
        <v>345292.72</v>
      </c>
      <c r="F216" s="17">
        <f t="shared" si="22"/>
        <v>19.607763770584892</v>
      </c>
      <c r="G216" s="17"/>
    </row>
    <row r="217" spans="1:7" ht="31.2" x14ac:dyDescent="0.3">
      <c r="A217" s="2" t="s">
        <v>890</v>
      </c>
      <c r="B217" s="15" t="s">
        <v>891</v>
      </c>
      <c r="C217" s="14">
        <f>C218</f>
        <v>10000</v>
      </c>
      <c r="D217" s="14">
        <v>0</v>
      </c>
      <c r="E217" s="14">
        <v>0</v>
      </c>
      <c r="F217" s="17"/>
      <c r="G217" s="17">
        <f t="shared" si="27"/>
        <v>0</v>
      </c>
    </row>
    <row r="218" spans="1:7" ht="31.2" x14ac:dyDescent="0.3">
      <c r="A218" s="2" t="s">
        <v>892</v>
      </c>
      <c r="B218" s="15" t="s">
        <v>893</v>
      </c>
      <c r="C218" s="14">
        <v>10000</v>
      </c>
      <c r="D218" s="14">
        <v>0</v>
      </c>
      <c r="E218" s="14">
        <v>0</v>
      </c>
      <c r="F218" s="17"/>
      <c r="G218" s="17">
        <f t="shared" si="27"/>
        <v>0</v>
      </c>
    </row>
    <row r="219" spans="1:7" ht="31.2" x14ac:dyDescent="0.3">
      <c r="A219" s="2" t="s">
        <v>894</v>
      </c>
      <c r="B219" s="3" t="s">
        <v>895</v>
      </c>
      <c r="C219" s="14">
        <f>C220</f>
        <v>1691169.91</v>
      </c>
      <c r="D219" s="14">
        <v>0</v>
      </c>
      <c r="E219" s="14">
        <v>0</v>
      </c>
      <c r="F219" s="17"/>
      <c r="G219" s="17">
        <f t="shared" si="27"/>
        <v>0</v>
      </c>
    </row>
    <row r="220" spans="1:7" ht="46.8" x14ac:dyDescent="0.3">
      <c r="A220" s="2" t="s">
        <v>896</v>
      </c>
      <c r="B220" s="3" t="s">
        <v>897</v>
      </c>
      <c r="C220" s="14">
        <v>1691169.91</v>
      </c>
      <c r="D220" s="14">
        <v>0</v>
      </c>
      <c r="E220" s="14">
        <v>0</v>
      </c>
      <c r="F220" s="17"/>
      <c r="G220" s="17">
        <f t="shared" si="27"/>
        <v>0</v>
      </c>
    </row>
    <row r="221" spans="1:7" x14ac:dyDescent="0.3">
      <c r="A221" s="2" t="s">
        <v>898</v>
      </c>
      <c r="B221" s="15" t="s">
        <v>899</v>
      </c>
      <c r="C221" s="14">
        <f>C222</f>
        <v>6000</v>
      </c>
      <c r="D221" s="14">
        <v>0</v>
      </c>
      <c r="E221" s="14">
        <v>0</v>
      </c>
      <c r="F221" s="17"/>
      <c r="G221" s="17">
        <f t="shared" si="27"/>
        <v>0</v>
      </c>
    </row>
    <row r="222" spans="1:7" ht="46.8" x14ac:dyDescent="0.3">
      <c r="A222" s="2" t="s">
        <v>900</v>
      </c>
      <c r="B222" s="15" t="s">
        <v>901</v>
      </c>
      <c r="C222" s="14">
        <f>C223</f>
        <v>6000</v>
      </c>
      <c r="D222" s="14">
        <v>0</v>
      </c>
      <c r="E222" s="14">
        <v>0</v>
      </c>
      <c r="F222" s="17"/>
      <c r="G222" s="17">
        <f t="shared" si="27"/>
        <v>0</v>
      </c>
    </row>
    <row r="223" spans="1:7" ht="46.8" x14ac:dyDescent="0.3">
      <c r="A223" s="2" t="s">
        <v>902</v>
      </c>
      <c r="B223" s="15" t="s">
        <v>903</v>
      </c>
      <c r="C223" s="14">
        <v>6000</v>
      </c>
      <c r="D223" s="14">
        <v>0</v>
      </c>
      <c r="E223" s="14">
        <v>0</v>
      </c>
      <c r="F223" s="17"/>
      <c r="G223" s="17">
        <f t="shared" si="27"/>
        <v>0</v>
      </c>
    </row>
    <row r="224" spans="1:7" ht="78" x14ac:dyDescent="0.3">
      <c r="A224" s="2" t="s">
        <v>904</v>
      </c>
      <c r="B224" s="8" t="s">
        <v>905</v>
      </c>
      <c r="C224" s="14">
        <f>C225</f>
        <v>78371.94</v>
      </c>
      <c r="D224" s="14">
        <v>0</v>
      </c>
      <c r="E224" s="14">
        <v>0</v>
      </c>
      <c r="F224" s="17"/>
      <c r="G224" s="17">
        <f t="shared" si="27"/>
        <v>0</v>
      </c>
    </row>
    <row r="225" spans="1:7" x14ac:dyDescent="0.3">
      <c r="A225" s="2" t="s">
        <v>906</v>
      </c>
      <c r="B225" s="8" t="s">
        <v>907</v>
      </c>
      <c r="C225" s="14">
        <f>C226+C227</f>
        <v>78371.94</v>
      </c>
      <c r="D225" s="14">
        <v>0</v>
      </c>
      <c r="E225" s="14">
        <v>0</v>
      </c>
      <c r="F225" s="17"/>
      <c r="G225" s="17">
        <f t="shared" si="27"/>
        <v>0</v>
      </c>
    </row>
    <row r="226" spans="1:7" ht="46.8" x14ac:dyDescent="0.3">
      <c r="A226" s="2" t="s">
        <v>908</v>
      </c>
      <c r="B226" s="8" t="s">
        <v>909</v>
      </c>
      <c r="C226" s="14">
        <v>73000</v>
      </c>
      <c r="D226" s="14">
        <v>0</v>
      </c>
      <c r="E226" s="14">
        <v>0</v>
      </c>
      <c r="F226" s="17"/>
      <c r="G226" s="17">
        <f t="shared" si="27"/>
        <v>0</v>
      </c>
    </row>
    <row r="227" spans="1:7" ht="62.4" x14ac:dyDescent="0.3">
      <c r="A227" s="2" t="s">
        <v>910</v>
      </c>
      <c r="B227" s="8" t="s">
        <v>911</v>
      </c>
      <c r="C227" s="14">
        <v>5371.94</v>
      </c>
      <c r="D227" s="14">
        <v>0</v>
      </c>
      <c r="E227" s="14">
        <v>0</v>
      </c>
      <c r="F227" s="17"/>
      <c r="G227" s="17">
        <f t="shared" si="27"/>
        <v>0</v>
      </c>
    </row>
    <row r="228" spans="1:7" x14ac:dyDescent="0.3">
      <c r="A228" s="2" t="s">
        <v>912</v>
      </c>
      <c r="B228" s="3" t="s">
        <v>913</v>
      </c>
      <c r="C228" s="14">
        <v>100800</v>
      </c>
      <c r="D228" s="14">
        <v>0</v>
      </c>
      <c r="E228" s="14">
        <v>0</v>
      </c>
      <c r="F228" s="17"/>
      <c r="G228" s="17">
        <f t="shared" si="27"/>
        <v>0</v>
      </c>
    </row>
    <row r="229" spans="1:7" ht="31.2" x14ac:dyDescent="0.3">
      <c r="A229" s="2" t="s">
        <v>914</v>
      </c>
      <c r="B229" s="3" t="s">
        <v>915</v>
      </c>
      <c r="C229" s="14">
        <v>354471.86</v>
      </c>
      <c r="D229" s="14">
        <v>0</v>
      </c>
      <c r="E229" s="14">
        <v>0</v>
      </c>
      <c r="F229" s="17"/>
      <c r="G229" s="17">
        <f t="shared" si="27"/>
        <v>0</v>
      </c>
    </row>
    <row r="230" spans="1:7" x14ac:dyDescent="0.3">
      <c r="A230" s="2" t="s">
        <v>916</v>
      </c>
      <c r="B230" s="3" t="s">
        <v>917</v>
      </c>
      <c r="C230" s="14">
        <f>C231+C233</f>
        <v>92668889.310000002</v>
      </c>
      <c r="D230" s="14">
        <v>0</v>
      </c>
      <c r="E230" s="14">
        <v>0</v>
      </c>
      <c r="F230" s="17"/>
      <c r="G230" s="17">
        <f t="shared" si="27"/>
        <v>0</v>
      </c>
    </row>
    <row r="231" spans="1:7" ht="31.2" x14ac:dyDescent="0.3">
      <c r="A231" s="2" t="s">
        <v>918</v>
      </c>
      <c r="B231" s="3" t="s">
        <v>919</v>
      </c>
      <c r="C231" s="14">
        <f>C232</f>
        <v>227000</v>
      </c>
      <c r="D231" s="14">
        <v>0</v>
      </c>
      <c r="E231" s="14">
        <v>0</v>
      </c>
      <c r="F231" s="17"/>
      <c r="G231" s="17">
        <f t="shared" si="27"/>
        <v>0</v>
      </c>
    </row>
    <row r="232" spans="1:7" ht="46.8" x14ac:dyDescent="0.3">
      <c r="A232" s="2" t="s">
        <v>920</v>
      </c>
      <c r="B232" s="3" t="s">
        <v>921</v>
      </c>
      <c r="C232" s="14">
        <v>227000</v>
      </c>
      <c r="D232" s="14">
        <v>0</v>
      </c>
      <c r="E232" s="14">
        <v>0</v>
      </c>
      <c r="F232" s="17"/>
      <c r="G232" s="17">
        <f t="shared" si="27"/>
        <v>0</v>
      </c>
    </row>
    <row r="233" spans="1:7" ht="31.2" x14ac:dyDescent="0.3">
      <c r="A233" s="2" t="s">
        <v>922</v>
      </c>
      <c r="B233" s="3" t="s">
        <v>923</v>
      </c>
      <c r="C233" s="14">
        <v>92441889.310000002</v>
      </c>
      <c r="D233" s="14">
        <v>0</v>
      </c>
      <c r="E233" s="14">
        <v>0</v>
      </c>
      <c r="F233" s="17"/>
      <c r="G233" s="17">
        <f t="shared" si="27"/>
        <v>0</v>
      </c>
    </row>
    <row r="234" spans="1:7" ht="46.8" x14ac:dyDescent="0.3">
      <c r="A234" s="2" t="s">
        <v>924</v>
      </c>
      <c r="B234" s="3" t="s">
        <v>925</v>
      </c>
      <c r="C234" s="14">
        <f>C235</f>
        <v>512500</v>
      </c>
      <c r="D234" s="14">
        <v>0</v>
      </c>
      <c r="E234" s="14">
        <v>0</v>
      </c>
      <c r="F234" s="17"/>
      <c r="G234" s="17">
        <f t="shared" si="27"/>
        <v>0</v>
      </c>
    </row>
    <row r="235" spans="1:7" ht="62.4" x14ac:dyDescent="0.3">
      <c r="A235" s="2" t="s">
        <v>926</v>
      </c>
      <c r="B235" s="3" t="s">
        <v>927</v>
      </c>
      <c r="C235" s="14">
        <v>512500</v>
      </c>
      <c r="D235" s="14">
        <v>0</v>
      </c>
      <c r="E235" s="14">
        <v>0</v>
      </c>
      <c r="F235" s="17"/>
      <c r="G235" s="17">
        <f t="shared" si="27"/>
        <v>0</v>
      </c>
    </row>
    <row r="236" spans="1:7" ht="46.8" x14ac:dyDescent="0.3">
      <c r="A236" s="2" t="s">
        <v>928</v>
      </c>
      <c r="B236" s="3" t="s">
        <v>929</v>
      </c>
      <c r="C236" s="14">
        <f>C237</f>
        <v>152491.54999999999</v>
      </c>
      <c r="D236" s="14">
        <v>0</v>
      </c>
      <c r="E236" s="14">
        <v>0</v>
      </c>
      <c r="F236" s="17"/>
      <c r="G236" s="17">
        <f t="shared" si="27"/>
        <v>0</v>
      </c>
    </row>
    <row r="237" spans="1:7" ht="62.4" x14ac:dyDescent="0.3">
      <c r="A237" s="2" t="s">
        <v>930</v>
      </c>
      <c r="B237" s="3" t="s">
        <v>931</v>
      </c>
      <c r="C237" s="14">
        <v>152491.54999999999</v>
      </c>
      <c r="D237" s="14">
        <v>0</v>
      </c>
      <c r="E237" s="14">
        <v>0</v>
      </c>
      <c r="F237" s="17"/>
      <c r="G237" s="17">
        <f t="shared" si="27"/>
        <v>0</v>
      </c>
    </row>
    <row r="238" spans="1:7" ht="31.2" x14ac:dyDescent="0.3">
      <c r="A238" s="2" t="s">
        <v>932</v>
      </c>
      <c r="B238" s="3" t="s">
        <v>933</v>
      </c>
      <c r="C238" s="14">
        <f>C239</f>
        <v>1691409.82</v>
      </c>
      <c r="D238" s="14">
        <v>0</v>
      </c>
      <c r="E238" s="14">
        <v>0</v>
      </c>
      <c r="F238" s="17"/>
      <c r="G238" s="17">
        <f t="shared" si="27"/>
        <v>0</v>
      </c>
    </row>
    <row r="239" spans="1:7" ht="31.2" x14ac:dyDescent="0.3">
      <c r="A239" s="2" t="s">
        <v>934</v>
      </c>
      <c r="B239" s="3" t="s">
        <v>935</v>
      </c>
      <c r="C239" s="14">
        <v>1691409.82</v>
      </c>
      <c r="D239" s="14">
        <v>0</v>
      </c>
      <c r="E239" s="14">
        <v>0</v>
      </c>
      <c r="F239" s="17"/>
      <c r="G239" s="17">
        <f t="shared" si="27"/>
        <v>0</v>
      </c>
    </row>
    <row r="240" spans="1:7" ht="18" customHeight="1" x14ac:dyDescent="0.3">
      <c r="A240" s="19" t="s">
        <v>449</v>
      </c>
      <c r="B240" s="16" t="s">
        <v>444</v>
      </c>
      <c r="C240" s="13">
        <f t="shared" ref="C240:D240" si="30">C241+C243</f>
        <v>291994.82999999996</v>
      </c>
      <c r="D240" s="13">
        <f t="shared" si="30"/>
        <v>0</v>
      </c>
      <c r="E240" s="13">
        <f>E241+E243</f>
        <v>310608.64999999997</v>
      </c>
      <c r="F240" s="18"/>
      <c r="G240" s="18">
        <f t="shared" si="27"/>
        <v>106.37470875768588</v>
      </c>
    </row>
    <row r="241" spans="1:7" ht="17.25" customHeight="1" x14ac:dyDescent="0.3">
      <c r="A241" s="2" t="s">
        <v>450</v>
      </c>
      <c r="B241" s="15" t="s">
        <v>445</v>
      </c>
      <c r="C241" s="14">
        <f t="shared" ref="C241:D241" si="31">C242</f>
        <v>260343.55</v>
      </c>
      <c r="D241" s="14">
        <f t="shared" si="31"/>
        <v>0</v>
      </c>
      <c r="E241" s="14">
        <f>E242</f>
        <v>287297.61</v>
      </c>
      <c r="F241" s="17"/>
      <c r="G241" s="17">
        <f t="shared" si="27"/>
        <v>110.35326590576182</v>
      </c>
    </row>
    <row r="242" spans="1:7" ht="31.2" x14ac:dyDescent="0.3">
      <c r="A242" s="2" t="s">
        <v>451</v>
      </c>
      <c r="B242" s="15" t="s">
        <v>446</v>
      </c>
      <c r="C242" s="14">
        <v>260343.55</v>
      </c>
      <c r="D242" s="14">
        <v>0</v>
      </c>
      <c r="E242" s="14">
        <v>287297.61</v>
      </c>
      <c r="F242" s="17"/>
      <c r="G242" s="17">
        <f t="shared" si="27"/>
        <v>110.35326590576182</v>
      </c>
    </row>
    <row r="243" spans="1:7" ht="17.25" customHeight="1" x14ac:dyDescent="0.3">
      <c r="A243" s="2" t="s">
        <v>452</v>
      </c>
      <c r="B243" s="15" t="s">
        <v>447</v>
      </c>
      <c r="C243" s="14">
        <f t="shared" ref="C243:D243" si="32">C244</f>
        <v>31651.279999999999</v>
      </c>
      <c r="D243" s="14">
        <f t="shared" si="32"/>
        <v>0</v>
      </c>
      <c r="E243" s="14">
        <f>E244</f>
        <v>23311.040000000001</v>
      </c>
      <c r="F243" s="17"/>
      <c r="G243" s="17">
        <f t="shared" si="27"/>
        <v>73.649596477614807</v>
      </c>
    </row>
    <row r="244" spans="1:7" ht="18.75" customHeight="1" x14ac:dyDescent="0.3">
      <c r="A244" s="2" t="s">
        <v>453</v>
      </c>
      <c r="B244" s="15" t="s">
        <v>448</v>
      </c>
      <c r="C244" s="14">
        <v>31651.279999999999</v>
      </c>
      <c r="D244" s="14">
        <v>0</v>
      </c>
      <c r="E244" s="14">
        <v>23311.040000000001</v>
      </c>
      <c r="F244" s="17"/>
      <c r="G244" s="17">
        <f t="shared" si="27"/>
        <v>73.649596477614807</v>
      </c>
    </row>
    <row r="245" spans="1:7" x14ac:dyDescent="0.3">
      <c r="A245" s="19" t="s">
        <v>323</v>
      </c>
      <c r="B245" s="20" t="s">
        <v>168</v>
      </c>
      <c r="C245" s="13">
        <f>C247+C254+C363+C404+C431+C435+C446</f>
        <v>4641925614.6099997</v>
      </c>
      <c r="D245" s="13">
        <f>D247+D254+D363+D404+D431+D435+D446</f>
        <v>38990437315.740005</v>
      </c>
      <c r="E245" s="13">
        <f>E247+E254+E363+E404+E431+E435+E446</f>
        <v>6592238206.9099998</v>
      </c>
      <c r="F245" s="18">
        <f t="shared" ref="F245:F334" si="33">E245/D245*100</f>
        <v>16.907320514327207</v>
      </c>
      <c r="G245" s="18">
        <f t="shared" si="27"/>
        <v>142.01516254723222</v>
      </c>
    </row>
    <row r="246" spans="1:7" ht="31.2" x14ac:dyDescent="0.3">
      <c r="A246" s="19" t="s">
        <v>324</v>
      </c>
      <c r="B246" s="20" t="s">
        <v>169</v>
      </c>
      <c r="C246" s="13">
        <f>C247+C254+C363+C404</f>
        <v>4579389254.4399996</v>
      </c>
      <c r="D246" s="13">
        <f>D247+D254+D363+D404</f>
        <v>38901954491</v>
      </c>
      <c r="E246" s="13">
        <f>E247+E254+E363+E404</f>
        <v>6582804241.6300001</v>
      </c>
      <c r="F246" s="18">
        <f t="shared" si="33"/>
        <v>16.921525737615415</v>
      </c>
      <c r="G246" s="18">
        <f t="shared" si="27"/>
        <v>143.74851919931388</v>
      </c>
    </row>
    <row r="247" spans="1:7" x14ac:dyDescent="0.3">
      <c r="A247" s="19" t="s">
        <v>325</v>
      </c>
      <c r="B247" s="20" t="s">
        <v>1</v>
      </c>
      <c r="C247" s="13">
        <f>C248+C250</f>
        <v>3257796300</v>
      </c>
      <c r="D247" s="13">
        <f>D248+D250</f>
        <v>14593414400</v>
      </c>
      <c r="E247" s="13">
        <f>E248+E250+E252</f>
        <v>4043404000</v>
      </c>
      <c r="F247" s="18">
        <f t="shared" si="33"/>
        <v>27.707045720568313</v>
      </c>
      <c r="G247" s="17">
        <f t="shared" si="27"/>
        <v>124.11469679672729</v>
      </c>
    </row>
    <row r="248" spans="1:7" ht="16.5" customHeight="1" x14ac:dyDescent="0.3">
      <c r="A248" s="2" t="s">
        <v>564</v>
      </c>
      <c r="B248" s="15" t="s">
        <v>454</v>
      </c>
      <c r="C248" s="14">
        <f>C249</f>
        <v>3041364300</v>
      </c>
      <c r="D248" s="14">
        <f>D249</f>
        <v>13382003400</v>
      </c>
      <c r="E248" s="14">
        <f>E249</f>
        <v>3345600000</v>
      </c>
      <c r="F248" s="17">
        <f t="shared" si="33"/>
        <v>25.00074092045142</v>
      </c>
      <c r="G248" s="17">
        <f t="shared" si="27"/>
        <v>110.00326399570088</v>
      </c>
    </row>
    <row r="249" spans="1:7" ht="31.2" x14ac:dyDescent="0.3">
      <c r="A249" s="2" t="s">
        <v>326</v>
      </c>
      <c r="B249" s="3" t="s">
        <v>2</v>
      </c>
      <c r="C249" s="14">
        <v>3041364300</v>
      </c>
      <c r="D249" s="14">
        <v>13382003400</v>
      </c>
      <c r="E249" s="14">
        <v>3345600000</v>
      </c>
      <c r="F249" s="17">
        <f t="shared" si="33"/>
        <v>25.00074092045142</v>
      </c>
      <c r="G249" s="17">
        <f t="shared" si="27"/>
        <v>110.00326399570088</v>
      </c>
    </row>
    <row r="250" spans="1:7" ht="31.2" x14ac:dyDescent="0.3">
      <c r="A250" s="2" t="s">
        <v>456</v>
      </c>
      <c r="B250" s="15" t="s">
        <v>455</v>
      </c>
      <c r="C250" s="14">
        <f>C251</f>
        <v>216432000</v>
      </c>
      <c r="D250" s="14">
        <f>D251</f>
        <v>1211411000</v>
      </c>
      <c r="E250" s="14">
        <f>E251</f>
        <v>403804000</v>
      </c>
      <c r="F250" s="17">
        <f t="shared" si="33"/>
        <v>33.333360849455715</v>
      </c>
      <c r="G250" s="17">
        <f t="shared" si="27"/>
        <v>186.5731499963037</v>
      </c>
    </row>
    <row r="251" spans="1:7" ht="46.8" x14ac:dyDescent="0.3">
      <c r="A251" s="2" t="s">
        <v>327</v>
      </c>
      <c r="B251" s="3" t="s">
        <v>3</v>
      </c>
      <c r="C251" s="14">
        <v>216432000</v>
      </c>
      <c r="D251" s="14">
        <v>1211411000</v>
      </c>
      <c r="E251" s="14">
        <v>403804000</v>
      </c>
      <c r="F251" s="17">
        <f t="shared" si="33"/>
        <v>33.333360849455715</v>
      </c>
      <c r="G251" s="17">
        <f t="shared" si="27"/>
        <v>186.5731499963037</v>
      </c>
    </row>
    <row r="252" spans="1:7" ht="62.4" x14ac:dyDescent="0.3">
      <c r="A252" s="2" t="s">
        <v>710</v>
      </c>
      <c r="B252" s="3" t="s">
        <v>712</v>
      </c>
      <c r="C252" s="14">
        <f t="shared" ref="C252:D252" si="34">C253</f>
        <v>0</v>
      </c>
      <c r="D252" s="14">
        <f t="shared" si="34"/>
        <v>0</v>
      </c>
      <c r="E252" s="14">
        <f>E253</f>
        <v>294000000</v>
      </c>
      <c r="F252" s="17"/>
      <c r="G252" s="17"/>
    </row>
    <row r="253" spans="1:7" ht="78" x14ac:dyDescent="0.3">
      <c r="A253" s="2" t="s">
        <v>711</v>
      </c>
      <c r="B253" s="3" t="s">
        <v>713</v>
      </c>
      <c r="C253" s="14">
        <v>0</v>
      </c>
      <c r="D253" s="14">
        <v>0</v>
      </c>
      <c r="E253" s="14">
        <v>294000000</v>
      </c>
      <c r="F253" s="17"/>
      <c r="G253" s="17"/>
    </row>
    <row r="254" spans="1:7" ht="31.2" x14ac:dyDescent="0.3">
      <c r="A254" s="19" t="s">
        <v>328</v>
      </c>
      <c r="B254" s="20" t="s">
        <v>170</v>
      </c>
      <c r="C254" s="13">
        <f>C255+C257+C259+C261+C263+C265+C266+C267+C269+C271+C273+C275+C277+C279+C281+C283+C285+C287+C289+C291+C293+C295+C297+C299+C301+C303+C305+C307+C308+C310+C312+C314+C316+C317+C319+C321+C322+C324+C326+C328+C330+C332+C334+C336+C338+C340+C342+C344+C346+C347+C348+C350+C352+C353+C355+C356+C357+C359+C361</f>
        <v>149180473.30000001</v>
      </c>
      <c r="D254" s="13">
        <f>D255+D257+D259+D261+D263+D265+D266+D267+D269+D271+D273+D275+D277+D279+D281+D283+D285+D287+D289+D291+D293+D295+D297+D299+D301+D303+D305+D307+D308+D310+D312+D314+D316+D317+D319+D321+D322+D324+D326+D328+D330+D332+D334+D336+D338+D340+D342+D344+D346+D347+D348+D352+D353+D355+D357+D359+D361</f>
        <v>7866642700</v>
      </c>
      <c r="E254" s="13">
        <f>E255+E257+E259+E261+E263+E265+E266+E267+E269+E271+E273+E275+E277+E279+E281+E283+E285+E287+E289+E291+E293+E295+E297+E299+E301+E303+E305+E307+E308+E310+E312+E314+E316+E317+E319+E321+E322+E324+E326+E328+E330+E332+E334+E336+E338+E340+E342+E344+E346+E347+E348+E352+E353+E355+E357+E359+E361</f>
        <v>517604652.77000004</v>
      </c>
      <c r="F254" s="18">
        <f t="shared" si="33"/>
        <v>6.5797402082339405</v>
      </c>
      <c r="G254" s="18">
        <f t="shared" si="27"/>
        <v>346.96541800688874</v>
      </c>
    </row>
    <row r="255" spans="1:7" ht="31.2" x14ac:dyDescent="0.3">
      <c r="A255" s="2" t="s">
        <v>716</v>
      </c>
      <c r="B255" s="3" t="s">
        <v>714</v>
      </c>
      <c r="C255" s="14">
        <f>C256</f>
        <v>0</v>
      </c>
      <c r="D255" s="14">
        <f>D256</f>
        <v>5270300</v>
      </c>
      <c r="E255" s="14">
        <f>E256</f>
        <v>0</v>
      </c>
      <c r="F255" s="17">
        <f t="shared" si="33"/>
        <v>0</v>
      </c>
      <c r="G255" s="17"/>
    </row>
    <row r="256" spans="1:7" ht="46.8" x14ac:dyDescent="0.3">
      <c r="A256" s="2" t="s">
        <v>717</v>
      </c>
      <c r="B256" s="3" t="s">
        <v>715</v>
      </c>
      <c r="C256" s="14">
        <v>0</v>
      </c>
      <c r="D256" s="14">
        <v>5270300</v>
      </c>
      <c r="E256" s="14">
        <v>0</v>
      </c>
      <c r="F256" s="17">
        <f t="shared" si="33"/>
        <v>0</v>
      </c>
      <c r="G256" s="17"/>
    </row>
    <row r="257" spans="1:7" ht="34.5" customHeight="1" x14ac:dyDescent="0.3">
      <c r="A257" s="2" t="s">
        <v>457</v>
      </c>
      <c r="B257" s="3" t="s">
        <v>458</v>
      </c>
      <c r="C257" s="14">
        <f>C258</f>
        <v>0</v>
      </c>
      <c r="D257" s="14">
        <f>D258</f>
        <v>8234500</v>
      </c>
      <c r="E257" s="14">
        <f>E258</f>
        <v>0</v>
      </c>
      <c r="F257" s="17">
        <f t="shared" si="33"/>
        <v>0</v>
      </c>
      <c r="G257" s="17"/>
    </row>
    <row r="258" spans="1:7" ht="46.8" x14ac:dyDescent="0.3">
      <c r="A258" s="2" t="s">
        <v>329</v>
      </c>
      <c r="B258" s="3" t="s">
        <v>4</v>
      </c>
      <c r="C258" s="14">
        <v>0</v>
      </c>
      <c r="D258" s="14">
        <v>8234500</v>
      </c>
      <c r="E258" s="14">
        <v>0</v>
      </c>
      <c r="F258" s="17">
        <f t="shared" si="33"/>
        <v>0</v>
      </c>
      <c r="G258" s="17"/>
    </row>
    <row r="259" spans="1:7" ht="31.2" x14ac:dyDescent="0.3">
      <c r="A259" s="2" t="s">
        <v>459</v>
      </c>
      <c r="B259" s="3" t="s">
        <v>460</v>
      </c>
      <c r="C259" s="14">
        <f>C260</f>
        <v>0</v>
      </c>
      <c r="D259" s="14">
        <f>D260</f>
        <v>50124800</v>
      </c>
      <c r="E259" s="14">
        <f>E260</f>
        <v>0</v>
      </c>
      <c r="F259" s="17">
        <f t="shared" si="33"/>
        <v>0</v>
      </c>
      <c r="G259" s="17"/>
    </row>
    <row r="260" spans="1:7" ht="46.8" x14ac:dyDescent="0.3">
      <c r="A260" s="2" t="s">
        <v>330</v>
      </c>
      <c r="B260" s="3" t="s">
        <v>177</v>
      </c>
      <c r="C260" s="14">
        <v>0</v>
      </c>
      <c r="D260" s="14">
        <v>50124800</v>
      </c>
      <c r="E260" s="14">
        <v>0</v>
      </c>
      <c r="F260" s="17">
        <f t="shared" si="33"/>
        <v>0</v>
      </c>
      <c r="G260" s="17"/>
    </row>
    <row r="261" spans="1:7" ht="31.2" x14ac:dyDescent="0.3">
      <c r="A261" s="2" t="s">
        <v>461</v>
      </c>
      <c r="B261" s="3" t="s">
        <v>462</v>
      </c>
      <c r="C261" s="14">
        <f>C262</f>
        <v>0</v>
      </c>
      <c r="D261" s="14">
        <f>D262</f>
        <v>13008400</v>
      </c>
      <c r="E261" s="14">
        <f>E262</f>
        <v>0</v>
      </c>
      <c r="F261" s="17">
        <f t="shared" si="33"/>
        <v>0</v>
      </c>
      <c r="G261" s="17"/>
    </row>
    <row r="262" spans="1:7" ht="33.75" customHeight="1" x14ac:dyDescent="0.3">
      <c r="A262" s="2" t="s">
        <v>331</v>
      </c>
      <c r="B262" s="3" t="s">
        <v>178</v>
      </c>
      <c r="C262" s="14">
        <v>0</v>
      </c>
      <c r="D262" s="14">
        <v>13008400</v>
      </c>
      <c r="E262" s="14">
        <v>0</v>
      </c>
      <c r="F262" s="17">
        <f t="shared" si="33"/>
        <v>0</v>
      </c>
      <c r="G262" s="17"/>
    </row>
    <row r="263" spans="1:7" ht="46.8" x14ac:dyDescent="0.3">
      <c r="A263" s="2" t="s">
        <v>463</v>
      </c>
      <c r="B263" s="3" t="s">
        <v>464</v>
      </c>
      <c r="C263" s="14">
        <f>C264</f>
        <v>587360.11</v>
      </c>
      <c r="D263" s="14">
        <f>D264</f>
        <v>6792200</v>
      </c>
      <c r="E263" s="14">
        <f>E264</f>
        <v>45999.99</v>
      </c>
      <c r="F263" s="17">
        <f t="shared" si="33"/>
        <v>0.67724728364889131</v>
      </c>
      <c r="G263" s="17">
        <f t="shared" ref="G261:G324" si="35">E263/C263*100</f>
        <v>7.831650331174175</v>
      </c>
    </row>
    <row r="264" spans="1:7" ht="46.8" x14ac:dyDescent="0.3">
      <c r="A264" s="2" t="s">
        <v>332</v>
      </c>
      <c r="B264" s="3" t="s">
        <v>179</v>
      </c>
      <c r="C264" s="14">
        <v>587360.11</v>
      </c>
      <c r="D264" s="14">
        <v>6792200</v>
      </c>
      <c r="E264" s="14">
        <v>45999.99</v>
      </c>
      <c r="F264" s="17">
        <f t="shared" si="33"/>
        <v>0.67724728364889131</v>
      </c>
      <c r="G264" s="17">
        <f t="shared" si="35"/>
        <v>7.831650331174175</v>
      </c>
    </row>
    <row r="265" spans="1:7" ht="50.25" customHeight="1" x14ac:dyDescent="0.3">
      <c r="A265" s="2" t="s">
        <v>333</v>
      </c>
      <c r="B265" s="3" t="s">
        <v>5</v>
      </c>
      <c r="C265" s="14">
        <v>0</v>
      </c>
      <c r="D265" s="14">
        <v>66228200</v>
      </c>
      <c r="E265" s="14">
        <v>0</v>
      </c>
      <c r="F265" s="17">
        <f t="shared" si="33"/>
        <v>0</v>
      </c>
      <c r="G265" s="17"/>
    </row>
    <row r="266" spans="1:7" ht="46.8" x14ac:dyDescent="0.3">
      <c r="A266" s="2" t="s">
        <v>334</v>
      </c>
      <c r="B266" s="3" t="s">
        <v>180</v>
      </c>
      <c r="C266" s="14">
        <v>95189378.849999994</v>
      </c>
      <c r="D266" s="14">
        <v>554539400</v>
      </c>
      <c r="E266" s="14">
        <v>145261863.63</v>
      </c>
      <c r="F266" s="17">
        <f t="shared" si="33"/>
        <v>26.195048292330537</v>
      </c>
      <c r="G266" s="17">
        <f t="shared" si="35"/>
        <v>152.60301662321436</v>
      </c>
    </row>
    <row r="267" spans="1:7" ht="62.4" x14ac:dyDescent="0.3">
      <c r="A267" s="2" t="s">
        <v>465</v>
      </c>
      <c r="B267" s="3" t="s">
        <v>466</v>
      </c>
      <c r="C267" s="14">
        <f>C268</f>
        <v>1150000</v>
      </c>
      <c r="D267" s="14">
        <f>D268</f>
        <v>3588000</v>
      </c>
      <c r="E267" s="14">
        <f>E268</f>
        <v>496800</v>
      </c>
      <c r="F267" s="17">
        <f t="shared" si="33"/>
        <v>13.846153846153847</v>
      </c>
      <c r="G267" s="17">
        <f t="shared" si="35"/>
        <v>43.2</v>
      </c>
    </row>
    <row r="268" spans="1:7" ht="69.599999999999994" customHeight="1" x14ac:dyDescent="0.3">
      <c r="A268" s="2" t="s">
        <v>335</v>
      </c>
      <c r="B268" s="3" t="s">
        <v>6</v>
      </c>
      <c r="C268" s="14">
        <v>1150000</v>
      </c>
      <c r="D268" s="14">
        <v>3588000</v>
      </c>
      <c r="E268" s="14">
        <v>496800</v>
      </c>
      <c r="F268" s="17">
        <f t="shared" si="33"/>
        <v>13.846153846153847</v>
      </c>
      <c r="G268" s="17">
        <f t="shared" si="35"/>
        <v>43.2</v>
      </c>
    </row>
    <row r="269" spans="1:7" ht="31.2" x14ac:dyDescent="0.3">
      <c r="A269" s="2" t="s">
        <v>467</v>
      </c>
      <c r="B269" s="3" t="s">
        <v>468</v>
      </c>
      <c r="C269" s="14">
        <f>C270</f>
        <v>0</v>
      </c>
      <c r="D269" s="14">
        <f>D270</f>
        <v>19776700</v>
      </c>
      <c r="E269" s="14">
        <f>E270</f>
        <v>0</v>
      </c>
      <c r="F269" s="17">
        <f t="shared" si="33"/>
        <v>0</v>
      </c>
      <c r="G269" s="17"/>
    </row>
    <row r="270" spans="1:7" ht="46.8" x14ac:dyDescent="0.3">
      <c r="A270" s="2" t="s">
        <v>336</v>
      </c>
      <c r="B270" s="3" t="s">
        <v>7</v>
      </c>
      <c r="C270" s="14">
        <v>0</v>
      </c>
      <c r="D270" s="14">
        <v>19776700</v>
      </c>
      <c r="E270" s="14">
        <v>0</v>
      </c>
      <c r="F270" s="17">
        <f t="shared" si="33"/>
        <v>0</v>
      </c>
      <c r="G270" s="17"/>
    </row>
    <row r="271" spans="1:7" ht="46.8" x14ac:dyDescent="0.3">
      <c r="A271" s="2" t="s">
        <v>469</v>
      </c>
      <c r="B271" s="3" t="s">
        <v>470</v>
      </c>
      <c r="C271" s="14">
        <f>C272</f>
        <v>0</v>
      </c>
      <c r="D271" s="14">
        <f>D272</f>
        <v>512806000</v>
      </c>
      <c r="E271" s="14">
        <f>E272</f>
        <v>0</v>
      </c>
      <c r="F271" s="17">
        <f t="shared" si="33"/>
        <v>0</v>
      </c>
      <c r="G271" s="17"/>
    </row>
    <row r="272" spans="1:7" ht="50.4" customHeight="1" x14ac:dyDescent="0.3">
      <c r="A272" s="2" t="s">
        <v>337</v>
      </c>
      <c r="B272" s="3" t="s">
        <v>8</v>
      </c>
      <c r="C272" s="14">
        <v>0</v>
      </c>
      <c r="D272" s="14">
        <v>512806000</v>
      </c>
      <c r="E272" s="14">
        <v>0</v>
      </c>
      <c r="F272" s="17">
        <f t="shared" si="33"/>
        <v>0</v>
      </c>
      <c r="G272" s="17"/>
    </row>
    <row r="273" spans="1:7" ht="66.75" customHeight="1" x14ac:dyDescent="0.3">
      <c r="A273" s="2" t="s">
        <v>471</v>
      </c>
      <c r="B273" s="3" t="s">
        <v>472</v>
      </c>
      <c r="C273" s="14">
        <f>C274</f>
        <v>0</v>
      </c>
      <c r="D273" s="14">
        <f>D274</f>
        <v>74520000</v>
      </c>
      <c r="E273" s="14">
        <f>E274</f>
        <v>0</v>
      </c>
      <c r="F273" s="17">
        <f t="shared" si="33"/>
        <v>0</v>
      </c>
      <c r="G273" s="17"/>
    </row>
    <row r="274" spans="1:7" s="10" customFormat="1" ht="78" x14ac:dyDescent="0.3">
      <c r="A274" s="2" t="s">
        <v>338</v>
      </c>
      <c r="B274" s="3" t="s">
        <v>194</v>
      </c>
      <c r="C274" s="14">
        <v>0</v>
      </c>
      <c r="D274" s="14">
        <v>74520000</v>
      </c>
      <c r="E274" s="14">
        <v>0</v>
      </c>
      <c r="F274" s="17">
        <f t="shared" si="33"/>
        <v>0</v>
      </c>
      <c r="G274" s="17"/>
    </row>
    <row r="275" spans="1:7" s="10" customFormat="1" ht="62.4" x14ac:dyDescent="0.3">
      <c r="A275" s="2" t="s">
        <v>720</v>
      </c>
      <c r="B275" s="3" t="s">
        <v>718</v>
      </c>
      <c r="C275" s="14">
        <f>C276</f>
        <v>0</v>
      </c>
      <c r="D275" s="14">
        <f>D276</f>
        <v>46447300</v>
      </c>
      <c r="E275" s="14">
        <f>E276</f>
        <v>0</v>
      </c>
      <c r="F275" s="17">
        <f t="shared" si="33"/>
        <v>0</v>
      </c>
      <c r="G275" s="17"/>
    </row>
    <row r="276" spans="1:7" s="10" customFormat="1" ht="78" x14ac:dyDescent="0.3">
      <c r="A276" s="2" t="s">
        <v>721</v>
      </c>
      <c r="B276" s="3" t="s">
        <v>719</v>
      </c>
      <c r="C276" s="14">
        <v>0</v>
      </c>
      <c r="D276" s="14">
        <v>46447300</v>
      </c>
      <c r="E276" s="14">
        <v>0</v>
      </c>
      <c r="F276" s="17">
        <f t="shared" si="33"/>
        <v>0</v>
      </c>
      <c r="G276" s="17"/>
    </row>
    <row r="277" spans="1:7" s="10" customFormat="1" ht="46.8" x14ac:dyDescent="0.3">
      <c r="A277" s="2" t="s">
        <v>473</v>
      </c>
      <c r="B277" s="3" t="s">
        <v>474</v>
      </c>
      <c r="C277" s="14">
        <f>C278</f>
        <v>0</v>
      </c>
      <c r="D277" s="14">
        <f>D278</f>
        <v>86432900</v>
      </c>
      <c r="E277" s="14">
        <f>E278</f>
        <v>21619655.82</v>
      </c>
      <c r="F277" s="17">
        <f t="shared" si="33"/>
        <v>25.013225079801789</v>
      </c>
      <c r="G277" s="17"/>
    </row>
    <row r="278" spans="1:7" s="10" customFormat="1" ht="51" customHeight="1" x14ac:dyDescent="0.3">
      <c r="A278" s="2" t="s">
        <v>339</v>
      </c>
      <c r="B278" s="3" t="s">
        <v>10</v>
      </c>
      <c r="C278" s="14">
        <v>0</v>
      </c>
      <c r="D278" s="14">
        <v>86432900</v>
      </c>
      <c r="E278" s="14">
        <v>21619655.82</v>
      </c>
      <c r="F278" s="17">
        <f t="shared" si="33"/>
        <v>25.013225079801789</v>
      </c>
      <c r="G278" s="17"/>
    </row>
    <row r="279" spans="1:7" s="10" customFormat="1" x14ac:dyDescent="0.3">
      <c r="A279" s="2" t="s">
        <v>475</v>
      </c>
      <c r="B279" s="3" t="s">
        <v>476</v>
      </c>
      <c r="C279" s="14">
        <f>C280</f>
        <v>0</v>
      </c>
      <c r="D279" s="14">
        <f>D280</f>
        <v>72622300</v>
      </c>
      <c r="E279" s="14">
        <f>E280</f>
        <v>0</v>
      </c>
      <c r="F279" s="17">
        <f t="shared" si="33"/>
        <v>0</v>
      </c>
      <c r="G279" s="17"/>
    </row>
    <row r="280" spans="1:7" s="10" customFormat="1" ht="31.2" x14ac:dyDescent="0.3">
      <c r="A280" s="2" t="s">
        <v>340</v>
      </c>
      <c r="B280" s="3" t="s">
        <v>11</v>
      </c>
      <c r="C280" s="14">
        <v>0</v>
      </c>
      <c r="D280" s="14">
        <v>72622300</v>
      </c>
      <c r="E280" s="14">
        <v>0</v>
      </c>
      <c r="F280" s="17">
        <f t="shared" si="33"/>
        <v>0</v>
      </c>
      <c r="G280" s="17"/>
    </row>
    <row r="281" spans="1:7" s="10" customFormat="1" ht="46.8" x14ac:dyDescent="0.3">
      <c r="A281" s="2" t="s">
        <v>477</v>
      </c>
      <c r="B281" s="3" t="s">
        <v>722</v>
      </c>
      <c r="C281" s="14">
        <f>C282</f>
        <v>0</v>
      </c>
      <c r="D281" s="14">
        <f>D282</f>
        <v>7736900</v>
      </c>
      <c r="E281" s="14">
        <f>E282</f>
        <v>0</v>
      </c>
      <c r="F281" s="17">
        <f t="shared" si="33"/>
        <v>0</v>
      </c>
      <c r="G281" s="17"/>
    </row>
    <row r="282" spans="1:7" s="10" customFormat="1" ht="46.8" x14ac:dyDescent="0.3">
      <c r="A282" s="2" t="s">
        <v>341</v>
      </c>
      <c r="B282" s="3" t="s">
        <v>723</v>
      </c>
      <c r="C282" s="14">
        <v>0</v>
      </c>
      <c r="D282" s="14">
        <v>7736900</v>
      </c>
      <c r="E282" s="14">
        <v>0</v>
      </c>
      <c r="F282" s="17">
        <f t="shared" si="33"/>
        <v>0</v>
      </c>
      <c r="G282" s="17"/>
    </row>
    <row r="283" spans="1:7" s="10" customFormat="1" x14ac:dyDescent="0.3">
      <c r="A283" s="2" t="s">
        <v>478</v>
      </c>
      <c r="B283" s="3" t="s">
        <v>479</v>
      </c>
      <c r="C283" s="14">
        <f>C284</f>
        <v>0</v>
      </c>
      <c r="D283" s="14">
        <f>D284</f>
        <v>51330000</v>
      </c>
      <c r="E283" s="14">
        <f>E284</f>
        <v>30442593.969999999</v>
      </c>
      <c r="F283" s="17">
        <f t="shared" si="33"/>
        <v>59.307605630235727</v>
      </c>
      <c r="G283" s="17"/>
    </row>
    <row r="284" spans="1:7" s="10" customFormat="1" ht="31.2" x14ac:dyDescent="0.3">
      <c r="A284" s="2" t="s">
        <v>342</v>
      </c>
      <c r="B284" s="3" t="s">
        <v>195</v>
      </c>
      <c r="C284" s="14">
        <v>0</v>
      </c>
      <c r="D284" s="14">
        <v>51330000</v>
      </c>
      <c r="E284" s="14">
        <v>30442593.969999999</v>
      </c>
      <c r="F284" s="17">
        <f t="shared" si="33"/>
        <v>59.307605630235727</v>
      </c>
      <c r="G284" s="17"/>
    </row>
    <row r="285" spans="1:7" s="10" customFormat="1" ht="31.2" x14ac:dyDescent="0.3">
      <c r="A285" s="2" t="s">
        <v>480</v>
      </c>
      <c r="B285" s="3" t="s">
        <v>481</v>
      </c>
      <c r="C285" s="14">
        <f>C286</f>
        <v>0</v>
      </c>
      <c r="D285" s="14">
        <f>D286</f>
        <v>19469600</v>
      </c>
      <c r="E285" s="14">
        <f>E286</f>
        <v>4694726.83</v>
      </c>
      <c r="F285" s="17">
        <f t="shared" si="33"/>
        <v>24.113113931462383</v>
      </c>
      <c r="G285" s="17"/>
    </row>
    <row r="286" spans="1:7" s="10" customFormat="1" ht="46.8" x14ac:dyDescent="0.3">
      <c r="A286" s="2" t="s">
        <v>343</v>
      </c>
      <c r="B286" s="3" t="s">
        <v>12</v>
      </c>
      <c r="C286" s="14">
        <v>0</v>
      </c>
      <c r="D286" s="14">
        <v>19469600</v>
      </c>
      <c r="E286" s="14">
        <v>4694726.83</v>
      </c>
      <c r="F286" s="17">
        <f t="shared" si="33"/>
        <v>24.113113931462383</v>
      </c>
      <c r="G286" s="17"/>
    </row>
    <row r="287" spans="1:7" s="10" customFormat="1" ht="46.8" x14ac:dyDescent="0.3">
      <c r="A287" s="2" t="s">
        <v>726</v>
      </c>
      <c r="B287" s="3" t="s">
        <v>724</v>
      </c>
      <c r="C287" s="14">
        <f>C288</f>
        <v>0</v>
      </c>
      <c r="D287" s="14">
        <f>D288</f>
        <v>228131300</v>
      </c>
      <c r="E287" s="14">
        <f>E288</f>
        <v>0</v>
      </c>
      <c r="F287" s="17">
        <f t="shared" si="33"/>
        <v>0</v>
      </c>
      <c r="G287" s="17"/>
    </row>
    <row r="288" spans="1:7" s="10" customFormat="1" ht="46.8" x14ac:dyDescent="0.3">
      <c r="A288" s="2" t="s">
        <v>727</v>
      </c>
      <c r="B288" s="3" t="s">
        <v>725</v>
      </c>
      <c r="C288" s="14">
        <v>0</v>
      </c>
      <c r="D288" s="14">
        <v>228131300</v>
      </c>
      <c r="E288" s="14">
        <v>0</v>
      </c>
      <c r="F288" s="17">
        <f t="shared" si="33"/>
        <v>0</v>
      </c>
      <c r="G288" s="17"/>
    </row>
    <row r="289" spans="1:7" s="10" customFormat="1" x14ac:dyDescent="0.3">
      <c r="A289" s="2" t="s">
        <v>728</v>
      </c>
      <c r="B289" s="3" t="s">
        <v>730</v>
      </c>
      <c r="C289" s="14">
        <f>C290</f>
        <v>0</v>
      </c>
      <c r="D289" s="14">
        <f>D290</f>
        <v>13132200</v>
      </c>
      <c r="E289" s="14">
        <f>E290</f>
        <v>0</v>
      </c>
      <c r="F289" s="17">
        <f t="shared" si="33"/>
        <v>0</v>
      </c>
      <c r="G289" s="17"/>
    </row>
    <row r="290" spans="1:7" s="10" customFormat="1" ht="31.2" x14ac:dyDescent="0.3">
      <c r="A290" s="2" t="s">
        <v>729</v>
      </c>
      <c r="B290" s="3" t="s">
        <v>731</v>
      </c>
      <c r="C290" s="14">
        <v>0</v>
      </c>
      <c r="D290" s="14">
        <v>13132200</v>
      </c>
      <c r="E290" s="14">
        <v>0</v>
      </c>
      <c r="F290" s="17">
        <f t="shared" si="33"/>
        <v>0</v>
      </c>
      <c r="G290" s="17"/>
    </row>
    <row r="291" spans="1:7" s="10" customFormat="1" ht="31.2" x14ac:dyDescent="0.3">
      <c r="A291" s="2" t="s">
        <v>344</v>
      </c>
      <c r="B291" s="3" t="s">
        <v>482</v>
      </c>
      <c r="C291" s="14">
        <f>C292</f>
        <v>0</v>
      </c>
      <c r="D291" s="14">
        <f>D292</f>
        <v>82880600</v>
      </c>
      <c r="E291" s="14">
        <f>E292</f>
        <v>0</v>
      </c>
      <c r="F291" s="17">
        <f t="shared" si="33"/>
        <v>0</v>
      </c>
      <c r="G291" s="17"/>
    </row>
    <row r="292" spans="1:7" s="10" customFormat="1" ht="31.2" x14ac:dyDescent="0.3">
      <c r="A292" s="2" t="s">
        <v>344</v>
      </c>
      <c r="B292" s="3" t="s">
        <v>13</v>
      </c>
      <c r="C292" s="14">
        <v>0</v>
      </c>
      <c r="D292" s="14">
        <v>82880600</v>
      </c>
      <c r="E292" s="14">
        <v>0</v>
      </c>
      <c r="F292" s="17">
        <f t="shared" si="33"/>
        <v>0</v>
      </c>
      <c r="G292" s="17"/>
    </row>
    <row r="293" spans="1:7" s="10" customFormat="1" ht="31.2" x14ac:dyDescent="0.3">
      <c r="A293" s="2" t="s">
        <v>483</v>
      </c>
      <c r="B293" s="3" t="s">
        <v>484</v>
      </c>
      <c r="C293" s="14">
        <f>C294</f>
        <v>0</v>
      </c>
      <c r="D293" s="14">
        <f>D294</f>
        <v>26404600</v>
      </c>
      <c r="E293" s="14">
        <f>E294</f>
        <v>0</v>
      </c>
      <c r="F293" s="17">
        <f t="shared" si="33"/>
        <v>0</v>
      </c>
      <c r="G293" s="17"/>
    </row>
    <row r="294" spans="1:7" s="10" customFormat="1" ht="46.8" x14ac:dyDescent="0.3">
      <c r="A294" s="2" t="s">
        <v>345</v>
      </c>
      <c r="B294" s="3" t="s">
        <v>14</v>
      </c>
      <c r="C294" s="14">
        <v>0</v>
      </c>
      <c r="D294" s="14">
        <v>26404600</v>
      </c>
      <c r="E294" s="14">
        <v>0</v>
      </c>
      <c r="F294" s="17">
        <f t="shared" si="33"/>
        <v>0</v>
      </c>
      <c r="G294" s="17"/>
    </row>
    <row r="295" spans="1:7" s="10" customFormat="1" ht="46.8" x14ac:dyDescent="0.3">
      <c r="A295" s="2" t="s">
        <v>485</v>
      </c>
      <c r="B295" s="3" t="s">
        <v>486</v>
      </c>
      <c r="C295" s="14">
        <f>C296</f>
        <v>0</v>
      </c>
      <c r="D295" s="14">
        <f>D296</f>
        <v>229380600</v>
      </c>
      <c r="E295" s="14">
        <f>E296</f>
        <v>14060765.58</v>
      </c>
      <c r="F295" s="17">
        <f t="shared" si="33"/>
        <v>6.1298843842940505</v>
      </c>
      <c r="G295" s="17"/>
    </row>
    <row r="296" spans="1:7" s="10" customFormat="1" ht="62.4" x14ac:dyDescent="0.3">
      <c r="A296" s="2" t="s">
        <v>346</v>
      </c>
      <c r="B296" s="3" t="s">
        <v>15</v>
      </c>
      <c r="C296" s="14">
        <v>0</v>
      </c>
      <c r="D296" s="14">
        <v>229380600</v>
      </c>
      <c r="E296" s="14">
        <v>14060765.58</v>
      </c>
      <c r="F296" s="17">
        <f t="shared" si="33"/>
        <v>6.1298843842940505</v>
      </c>
      <c r="G296" s="17"/>
    </row>
    <row r="297" spans="1:7" s="10" customFormat="1" ht="31.2" x14ac:dyDescent="0.3">
      <c r="A297" s="2" t="s">
        <v>487</v>
      </c>
      <c r="B297" s="3" t="s">
        <v>488</v>
      </c>
      <c r="C297" s="14">
        <f>C298</f>
        <v>0</v>
      </c>
      <c r="D297" s="14">
        <f>D298</f>
        <v>8020800</v>
      </c>
      <c r="E297" s="14">
        <f>E298</f>
        <v>604654.15</v>
      </c>
      <c r="F297" s="17">
        <f t="shared" si="33"/>
        <v>7.5385765759026526</v>
      </c>
      <c r="G297" s="17"/>
    </row>
    <row r="298" spans="1:7" s="10" customFormat="1" ht="31.2" x14ac:dyDescent="0.3">
      <c r="A298" s="2" t="s">
        <v>347</v>
      </c>
      <c r="B298" s="3" t="s">
        <v>16</v>
      </c>
      <c r="C298" s="14">
        <v>0</v>
      </c>
      <c r="D298" s="14">
        <v>8020800</v>
      </c>
      <c r="E298" s="14">
        <v>604654.15</v>
      </c>
      <c r="F298" s="17">
        <f t="shared" si="33"/>
        <v>7.5385765759026526</v>
      </c>
      <c r="G298" s="17"/>
    </row>
    <row r="299" spans="1:7" s="10" customFormat="1" x14ac:dyDescent="0.3">
      <c r="A299" s="2" t="s">
        <v>734</v>
      </c>
      <c r="B299" s="3" t="s">
        <v>732</v>
      </c>
      <c r="C299" s="14">
        <f>C300</f>
        <v>0</v>
      </c>
      <c r="D299" s="14">
        <f>D300</f>
        <v>16764600</v>
      </c>
      <c r="E299" s="14">
        <f>E300</f>
        <v>0</v>
      </c>
      <c r="F299" s="17">
        <f t="shared" si="33"/>
        <v>0</v>
      </c>
      <c r="G299" s="17"/>
    </row>
    <row r="300" spans="1:7" s="10" customFormat="1" ht="31.2" x14ac:dyDescent="0.3">
      <c r="A300" s="2" t="s">
        <v>735</v>
      </c>
      <c r="B300" s="3" t="s">
        <v>733</v>
      </c>
      <c r="C300" s="14">
        <v>0</v>
      </c>
      <c r="D300" s="14">
        <v>16764600</v>
      </c>
      <c r="E300" s="14">
        <v>0</v>
      </c>
      <c r="F300" s="17">
        <f t="shared" si="33"/>
        <v>0</v>
      </c>
      <c r="G300" s="17"/>
    </row>
    <row r="301" spans="1:7" s="10" customFormat="1" ht="93.6" x14ac:dyDescent="0.3">
      <c r="A301" s="2" t="s">
        <v>736</v>
      </c>
      <c r="B301" s="3" t="s">
        <v>738</v>
      </c>
      <c r="C301" s="14">
        <f>C302</f>
        <v>0</v>
      </c>
      <c r="D301" s="14">
        <f>D302</f>
        <v>1221500</v>
      </c>
      <c r="E301" s="14">
        <f>E302</f>
        <v>0</v>
      </c>
      <c r="F301" s="17">
        <f t="shared" si="33"/>
        <v>0</v>
      </c>
      <c r="G301" s="17"/>
    </row>
    <row r="302" spans="1:7" s="10" customFormat="1" ht="98.4" customHeight="1" x14ac:dyDescent="0.3">
      <c r="A302" s="2" t="s">
        <v>737</v>
      </c>
      <c r="B302" s="3" t="s">
        <v>739</v>
      </c>
      <c r="C302" s="14">
        <v>0</v>
      </c>
      <c r="D302" s="14">
        <v>1221500</v>
      </c>
      <c r="E302" s="14">
        <v>0</v>
      </c>
      <c r="F302" s="17">
        <f t="shared" si="33"/>
        <v>0</v>
      </c>
      <c r="G302" s="17"/>
    </row>
    <row r="303" spans="1:7" s="10" customFormat="1" ht="46.8" x14ac:dyDescent="0.3">
      <c r="A303" s="2" t="s">
        <v>740</v>
      </c>
      <c r="B303" s="3" t="s">
        <v>742</v>
      </c>
      <c r="C303" s="14">
        <f>C304</f>
        <v>0</v>
      </c>
      <c r="D303" s="14">
        <f>D304</f>
        <v>29496200</v>
      </c>
      <c r="E303" s="14">
        <f>E304</f>
        <v>0</v>
      </c>
      <c r="F303" s="17">
        <f t="shared" si="33"/>
        <v>0</v>
      </c>
      <c r="G303" s="17"/>
    </row>
    <row r="304" spans="1:7" s="10" customFormat="1" ht="62.4" x14ac:dyDescent="0.3">
      <c r="A304" s="2" t="s">
        <v>741</v>
      </c>
      <c r="B304" s="3" t="s">
        <v>743</v>
      </c>
      <c r="C304" s="14">
        <v>0</v>
      </c>
      <c r="D304" s="14">
        <v>29496200</v>
      </c>
      <c r="E304" s="14">
        <v>0</v>
      </c>
      <c r="F304" s="17">
        <f t="shared" si="33"/>
        <v>0</v>
      </c>
      <c r="G304" s="17"/>
    </row>
    <row r="305" spans="1:7" s="10" customFormat="1" ht="62.4" x14ac:dyDescent="0.3">
      <c r="A305" s="2" t="s">
        <v>744</v>
      </c>
      <c r="B305" s="3" t="s">
        <v>746</v>
      </c>
      <c r="C305" s="14">
        <f>C306</f>
        <v>0</v>
      </c>
      <c r="D305" s="14">
        <f>D306</f>
        <v>6440000</v>
      </c>
      <c r="E305" s="14">
        <f>E306</f>
        <v>0</v>
      </c>
      <c r="F305" s="17">
        <f t="shared" si="33"/>
        <v>0</v>
      </c>
      <c r="G305" s="17"/>
    </row>
    <row r="306" spans="1:7" s="10" customFormat="1" ht="62.4" x14ac:dyDescent="0.3">
      <c r="A306" s="2" t="s">
        <v>745</v>
      </c>
      <c r="B306" s="3" t="s">
        <v>747</v>
      </c>
      <c r="C306" s="14">
        <v>0</v>
      </c>
      <c r="D306" s="14">
        <v>6440000</v>
      </c>
      <c r="E306" s="14">
        <v>0</v>
      </c>
      <c r="F306" s="17">
        <f t="shared" si="33"/>
        <v>0</v>
      </c>
      <c r="G306" s="17"/>
    </row>
    <row r="307" spans="1:7" s="10" customFormat="1" ht="62.4" x14ac:dyDescent="0.3">
      <c r="A307" s="2" t="s">
        <v>748</v>
      </c>
      <c r="B307" s="3" t="s">
        <v>751</v>
      </c>
      <c r="C307" s="14">
        <v>0</v>
      </c>
      <c r="D307" s="14">
        <v>10519700</v>
      </c>
      <c r="E307" s="14">
        <v>0</v>
      </c>
      <c r="F307" s="17">
        <f t="shared" si="33"/>
        <v>0</v>
      </c>
      <c r="G307" s="17"/>
    </row>
    <row r="308" spans="1:7" s="10" customFormat="1" ht="46.8" x14ac:dyDescent="0.3">
      <c r="A308" s="2" t="s">
        <v>749</v>
      </c>
      <c r="B308" s="3" t="s">
        <v>752</v>
      </c>
      <c r="C308" s="14">
        <f>C309</f>
        <v>0</v>
      </c>
      <c r="D308" s="14">
        <f>D309</f>
        <v>26445900</v>
      </c>
      <c r="E308" s="14">
        <f>E309</f>
        <v>1569774.24</v>
      </c>
      <c r="F308" s="17">
        <f t="shared" si="33"/>
        <v>5.9357943575374632</v>
      </c>
      <c r="G308" s="17"/>
    </row>
    <row r="309" spans="1:7" s="10" customFormat="1" ht="46.8" x14ac:dyDescent="0.3">
      <c r="A309" s="2" t="s">
        <v>750</v>
      </c>
      <c r="B309" s="3" t="s">
        <v>753</v>
      </c>
      <c r="C309" s="14">
        <v>0</v>
      </c>
      <c r="D309" s="14">
        <v>26445900</v>
      </c>
      <c r="E309" s="14">
        <v>1569774.24</v>
      </c>
      <c r="F309" s="17">
        <f t="shared" si="33"/>
        <v>5.9357943575374632</v>
      </c>
      <c r="G309" s="17"/>
    </row>
    <row r="310" spans="1:7" s="10" customFormat="1" ht="46.8" x14ac:dyDescent="0.3">
      <c r="A310" s="2" t="s">
        <v>756</v>
      </c>
      <c r="B310" s="3" t="s">
        <v>754</v>
      </c>
      <c r="C310" s="14">
        <f>C311</f>
        <v>0</v>
      </c>
      <c r="D310" s="14">
        <f>D311</f>
        <v>8755700</v>
      </c>
      <c r="E310" s="14">
        <f>E311</f>
        <v>0</v>
      </c>
      <c r="F310" s="17">
        <f t="shared" si="33"/>
        <v>0</v>
      </c>
      <c r="G310" s="17"/>
    </row>
    <row r="311" spans="1:7" s="10" customFormat="1" ht="62.4" x14ac:dyDescent="0.3">
      <c r="A311" s="2" t="s">
        <v>757</v>
      </c>
      <c r="B311" s="3" t="s">
        <v>755</v>
      </c>
      <c r="C311" s="14">
        <v>0</v>
      </c>
      <c r="D311" s="14">
        <v>8755700</v>
      </c>
      <c r="E311" s="14">
        <v>0</v>
      </c>
      <c r="F311" s="17">
        <f t="shared" si="33"/>
        <v>0</v>
      </c>
      <c r="G311" s="17"/>
    </row>
    <row r="312" spans="1:7" s="10" customFormat="1" ht="31.2" x14ac:dyDescent="0.3">
      <c r="A312" s="2" t="s">
        <v>760</v>
      </c>
      <c r="B312" s="3" t="s">
        <v>758</v>
      </c>
      <c r="C312" s="14">
        <f>C313</f>
        <v>0</v>
      </c>
      <c r="D312" s="14">
        <f>D313</f>
        <v>1235887500</v>
      </c>
      <c r="E312" s="14">
        <f>E313</f>
        <v>0</v>
      </c>
      <c r="F312" s="17">
        <f t="shared" si="33"/>
        <v>0</v>
      </c>
      <c r="G312" s="17"/>
    </row>
    <row r="313" spans="1:7" s="10" customFormat="1" ht="31.2" x14ac:dyDescent="0.3">
      <c r="A313" s="2" t="s">
        <v>761</v>
      </c>
      <c r="B313" s="3" t="s">
        <v>759</v>
      </c>
      <c r="C313" s="14">
        <v>0</v>
      </c>
      <c r="D313" s="14">
        <v>1235887500</v>
      </c>
      <c r="E313" s="14">
        <v>0</v>
      </c>
      <c r="F313" s="17">
        <f t="shared" si="33"/>
        <v>0</v>
      </c>
      <c r="G313" s="17"/>
    </row>
    <row r="314" spans="1:7" s="10" customFormat="1" ht="49.8" customHeight="1" x14ac:dyDescent="0.3">
      <c r="A314" s="2" t="s">
        <v>764</v>
      </c>
      <c r="B314" s="3" t="s">
        <v>762</v>
      </c>
      <c r="C314" s="14">
        <f>C315</f>
        <v>0</v>
      </c>
      <c r="D314" s="14">
        <f>D315</f>
        <v>73146900</v>
      </c>
      <c r="E314" s="14">
        <f>E315</f>
        <v>0</v>
      </c>
      <c r="F314" s="17">
        <f t="shared" si="33"/>
        <v>0</v>
      </c>
      <c r="G314" s="17"/>
    </row>
    <row r="315" spans="1:7" s="10" customFormat="1" ht="62.4" x14ac:dyDescent="0.3">
      <c r="A315" s="2" t="s">
        <v>765</v>
      </c>
      <c r="B315" s="3" t="s">
        <v>763</v>
      </c>
      <c r="C315" s="14">
        <v>0</v>
      </c>
      <c r="D315" s="14">
        <v>73146900</v>
      </c>
      <c r="E315" s="14">
        <v>0</v>
      </c>
      <c r="F315" s="17">
        <f t="shared" si="33"/>
        <v>0</v>
      </c>
      <c r="G315" s="17"/>
    </row>
    <row r="316" spans="1:7" s="10" customFormat="1" ht="62.4" x14ac:dyDescent="0.3">
      <c r="A316" s="2" t="s">
        <v>348</v>
      </c>
      <c r="B316" s="3" t="s">
        <v>17</v>
      </c>
      <c r="C316" s="14">
        <v>0</v>
      </c>
      <c r="D316" s="14">
        <v>13137900</v>
      </c>
      <c r="E316" s="14">
        <v>3802661.58</v>
      </c>
      <c r="F316" s="17">
        <f t="shared" si="33"/>
        <v>28.94421163199598</v>
      </c>
      <c r="G316" s="17"/>
    </row>
    <row r="317" spans="1:7" s="10" customFormat="1" ht="62.4" x14ac:dyDescent="0.3">
      <c r="A317" s="2" t="s">
        <v>766</v>
      </c>
      <c r="B317" s="3" t="s">
        <v>768</v>
      </c>
      <c r="C317" s="14">
        <f>C318</f>
        <v>0</v>
      </c>
      <c r="D317" s="14">
        <f>D318</f>
        <v>6117800</v>
      </c>
      <c r="E317" s="14">
        <f>E318</f>
        <v>336599.78</v>
      </c>
      <c r="F317" s="17">
        <f t="shared" si="33"/>
        <v>5.5019742391055617</v>
      </c>
      <c r="G317" s="17"/>
    </row>
    <row r="318" spans="1:7" s="10" customFormat="1" ht="62.4" x14ac:dyDescent="0.3">
      <c r="A318" s="2" t="s">
        <v>767</v>
      </c>
      <c r="B318" s="3" t="s">
        <v>769</v>
      </c>
      <c r="C318" s="14">
        <v>0</v>
      </c>
      <c r="D318" s="14">
        <v>6117800</v>
      </c>
      <c r="E318" s="14">
        <v>336599.78</v>
      </c>
      <c r="F318" s="17">
        <f t="shared" si="33"/>
        <v>5.5019742391055617</v>
      </c>
      <c r="G318" s="17"/>
    </row>
    <row r="319" spans="1:7" s="10" customFormat="1" ht="62.4" x14ac:dyDescent="0.3">
      <c r="A319" s="2" t="s">
        <v>770</v>
      </c>
      <c r="B319" s="3" t="s">
        <v>772</v>
      </c>
      <c r="C319" s="14">
        <f>C320</f>
        <v>0</v>
      </c>
      <c r="D319" s="14">
        <f>D320</f>
        <v>16407400</v>
      </c>
      <c r="E319" s="14">
        <f>E320</f>
        <v>854652.78</v>
      </c>
      <c r="F319" s="17">
        <f t="shared" si="33"/>
        <v>5.2089470604727133</v>
      </c>
      <c r="G319" s="17"/>
    </row>
    <row r="320" spans="1:7" s="10" customFormat="1" ht="62.4" x14ac:dyDescent="0.3">
      <c r="A320" s="2" t="s">
        <v>771</v>
      </c>
      <c r="B320" s="3" t="s">
        <v>773</v>
      </c>
      <c r="C320" s="14">
        <v>0</v>
      </c>
      <c r="D320" s="14">
        <v>16407400</v>
      </c>
      <c r="E320" s="14">
        <v>854652.78</v>
      </c>
      <c r="F320" s="17">
        <f t="shared" si="33"/>
        <v>5.2089470604727133</v>
      </c>
      <c r="G320" s="17"/>
    </row>
    <row r="321" spans="1:7" s="10" customFormat="1" ht="46.8" x14ac:dyDescent="0.3">
      <c r="A321" s="2" t="s">
        <v>349</v>
      </c>
      <c r="B321" s="3" t="s">
        <v>18</v>
      </c>
      <c r="C321" s="14">
        <v>316564.62</v>
      </c>
      <c r="D321" s="14">
        <v>1676000</v>
      </c>
      <c r="E321" s="14">
        <v>559003.19999999995</v>
      </c>
      <c r="F321" s="17">
        <f t="shared" si="33"/>
        <v>33.353412887828156</v>
      </c>
      <c r="G321" s="17">
        <f t="shared" si="35"/>
        <v>176.58423104894032</v>
      </c>
    </row>
    <row r="322" spans="1:7" s="10" customFormat="1" ht="38.4" customHeight="1" x14ac:dyDescent="0.3">
      <c r="A322" s="2" t="s">
        <v>489</v>
      </c>
      <c r="B322" s="3" t="s">
        <v>490</v>
      </c>
      <c r="C322" s="14">
        <f>C323</f>
        <v>0</v>
      </c>
      <c r="D322" s="14">
        <f>D323</f>
        <v>31822200</v>
      </c>
      <c r="E322" s="14">
        <f>E323</f>
        <v>0</v>
      </c>
      <c r="F322" s="17">
        <f t="shared" si="33"/>
        <v>0</v>
      </c>
      <c r="G322" s="17"/>
    </row>
    <row r="323" spans="1:7" ht="46.8" x14ac:dyDescent="0.3">
      <c r="A323" s="2" t="s">
        <v>350</v>
      </c>
      <c r="B323" s="3" t="s">
        <v>19</v>
      </c>
      <c r="C323" s="14">
        <v>0</v>
      </c>
      <c r="D323" s="14">
        <v>31822200</v>
      </c>
      <c r="E323" s="14">
        <v>0</v>
      </c>
      <c r="F323" s="17">
        <f t="shared" si="33"/>
        <v>0</v>
      </c>
      <c r="G323" s="17"/>
    </row>
    <row r="324" spans="1:7" ht="31.2" x14ac:dyDescent="0.3">
      <c r="A324" s="2" t="s">
        <v>774</v>
      </c>
      <c r="B324" s="3" t="s">
        <v>778</v>
      </c>
      <c r="C324" s="14">
        <f>C325</f>
        <v>0</v>
      </c>
      <c r="D324" s="14">
        <f>D325</f>
        <v>18119000</v>
      </c>
      <c r="E324" s="14">
        <f>E325</f>
        <v>0</v>
      </c>
      <c r="F324" s="17">
        <f t="shared" si="33"/>
        <v>0</v>
      </c>
      <c r="G324" s="17"/>
    </row>
    <row r="325" spans="1:7" ht="31.2" x14ac:dyDescent="0.3">
      <c r="A325" s="2" t="s">
        <v>775</v>
      </c>
      <c r="B325" s="3" t="s">
        <v>779</v>
      </c>
      <c r="C325" s="14">
        <v>0</v>
      </c>
      <c r="D325" s="14">
        <v>18119000</v>
      </c>
      <c r="E325" s="14">
        <v>0</v>
      </c>
      <c r="F325" s="17">
        <f t="shared" si="33"/>
        <v>0</v>
      </c>
      <c r="G325" s="17"/>
    </row>
    <row r="326" spans="1:7" ht="46.8" x14ac:dyDescent="0.3">
      <c r="A326" s="2" t="s">
        <v>776</v>
      </c>
      <c r="B326" s="3" t="s">
        <v>780</v>
      </c>
      <c r="C326" s="14">
        <f>C327</f>
        <v>0</v>
      </c>
      <c r="D326" s="14">
        <f>D327</f>
        <v>5374600</v>
      </c>
      <c r="E326" s="14">
        <f>E327</f>
        <v>0</v>
      </c>
      <c r="F326" s="17">
        <f t="shared" si="33"/>
        <v>0</v>
      </c>
      <c r="G326" s="17"/>
    </row>
    <row r="327" spans="1:7" ht="46.8" x14ac:dyDescent="0.3">
      <c r="A327" s="2" t="s">
        <v>777</v>
      </c>
      <c r="B327" s="3" t="s">
        <v>781</v>
      </c>
      <c r="C327" s="14">
        <v>0</v>
      </c>
      <c r="D327" s="14">
        <v>5374600</v>
      </c>
      <c r="E327" s="14">
        <v>0</v>
      </c>
      <c r="F327" s="17">
        <f t="shared" si="33"/>
        <v>0</v>
      </c>
      <c r="G327" s="17"/>
    </row>
    <row r="328" spans="1:7" ht="31.2" x14ac:dyDescent="0.3">
      <c r="A328" s="2" t="s">
        <v>491</v>
      </c>
      <c r="B328" s="3" t="s">
        <v>492</v>
      </c>
      <c r="C328" s="14">
        <f>C329</f>
        <v>12856.31</v>
      </c>
      <c r="D328" s="14">
        <f>D329</f>
        <v>12273400</v>
      </c>
      <c r="E328" s="14">
        <f>E329</f>
        <v>0</v>
      </c>
      <c r="F328" s="17">
        <f t="shared" si="33"/>
        <v>0</v>
      </c>
      <c r="G328" s="17">
        <f t="shared" ref="G325:G388" si="36">E328/C328*100</f>
        <v>0</v>
      </c>
    </row>
    <row r="329" spans="1:7" ht="46.8" x14ac:dyDescent="0.3">
      <c r="A329" s="2" t="s">
        <v>351</v>
      </c>
      <c r="B329" s="3" t="s">
        <v>181</v>
      </c>
      <c r="C329" s="14">
        <v>12856.31</v>
      </c>
      <c r="D329" s="14">
        <v>12273400</v>
      </c>
      <c r="E329" s="14">
        <v>0</v>
      </c>
      <c r="F329" s="17">
        <f t="shared" si="33"/>
        <v>0</v>
      </c>
      <c r="G329" s="17">
        <f t="shared" si="36"/>
        <v>0</v>
      </c>
    </row>
    <row r="330" spans="1:7" ht="31.2" x14ac:dyDescent="0.3">
      <c r="A330" s="2" t="s">
        <v>493</v>
      </c>
      <c r="B330" s="3" t="s">
        <v>494</v>
      </c>
      <c r="C330" s="14">
        <f>C331</f>
        <v>0</v>
      </c>
      <c r="D330" s="14">
        <f>D331</f>
        <v>34331000</v>
      </c>
      <c r="E330" s="14">
        <f>E331</f>
        <v>9237052.0700000003</v>
      </c>
      <c r="F330" s="17">
        <f t="shared" si="33"/>
        <v>26.905863709184118</v>
      </c>
      <c r="G330" s="17"/>
    </row>
    <row r="331" spans="1:7" ht="31.2" x14ac:dyDescent="0.3">
      <c r="A331" s="2" t="s">
        <v>352</v>
      </c>
      <c r="B331" s="3" t="s">
        <v>20</v>
      </c>
      <c r="C331" s="14">
        <v>0</v>
      </c>
      <c r="D331" s="14">
        <v>34331000</v>
      </c>
      <c r="E331" s="14">
        <v>9237052.0700000003</v>
      </c>
      <c r="F331" s="17">
        <f t="shared" si="33"/>
        <v>26.905863709184118</v>
      </c>
      <c r="G331" s="17"/>
    </row>
    <row r="332" spans="1:7" ht="31.2" x14ac:dyDescent="0.3">
      <c r="A332" s="2" t="s">
        <v>782</v>
      </c>
      <c r="B332" s="3" t="s">
        <v>786</v>
      </c>
      <c r="C332" s="14">
        <f>C333</f>
        <v>0</v>
      </c>
      <c r="D332" s="14">
        <f>D333</f>
        <v>723687700</v>
      </c>
      <c r="E332" s="14">
        <f>E333</f>
        <v>0</v>
      </c>
      <c r="F332" s="17">
        <f t="shared" si="33"/>
        <v>0</v>
      </c>
      <c r="G332" s="17"/>
    </row>
    <row r="333" spans="1:7" ht="46.8" x14ac:dyDescent="0.3">
      <c r="A333" s="2" t="s">
        <v>783</v>
      </c>
      <c r="B333" s="3" t="s">
        <v>787</v>
      </c>
      <c r="C333" s="14">
        <v>0</v>
      </c>
      <c r="D333" s="14">
        <v>723687700</v>
      </c>
      <c r="E333" s="14">
        <v>0</v>
      </c>
      <c r="F333" s="17">
        <f t="shared" si="33"/>
        <v>0</v>
      </c>
      <c r="G333" s="17"/>
    </row>
    <row r="334" spans="1:7" ht="31.2" x14ac:dyDescent="0.3">
      <c r="A334" s="4" t="s">
        <v>784</v>
      </c>
      <c r="B334" s="3" t="s">
        <v>788</v>
      </c>
      <c r="C334" s="14">
        <f>C335</f>
        <v>0</v>
      </c>
      <c r="D334" s="14">
        <f>D335</f>
        <v>1107201900</v>
      </c>
      <c r="E334" s="14">
        <f>E335</f>
        <v>1001985.86</v>
      </c>
      <c r="F334" s="17">
        <f t="shared" si="33"/>
        <v>9.04971225211951E-2</v>
      </c>
      <c r="G334" s="17"/>
    </row>
    <row r="335" spans="1:7" ht="46.8" x14ac:dyDescent="0.3">
      <c r="A335" s="4" t="s">
        <v>785</v>
      </c>
      <c r="B335" s="3" t="s">
        <v>789</v>
      </c>
      <c r="C335" s="14">
        <v>0</v>
      </c>
      <c r="D335" s="14">
        <v>1107201900</v>
      </c>
      <c r="E335" s="14">
        <v>1001985.86</v>
      </c>
      <c r="F335" s="17">
        <f t="shared" ref="F335:F402" si="37">E335/D335*100</f>
        <v>9.04971225211951E-2</v>
      </c>
      <c r="G335" s="17"/>
    </row>
    <row r="336" spans="1:7" ht="31.2" x14ac:dyDescent="0.3">
      <c r="A336" s="2" t="s">
        <v>495</v>
      </c>
      <c r="B336" s="3" t="s">
        <v>496</v>
      </c>
      <c r="C336" s="14">
        <f>C337</f>
        <v>0</v>
      </c>
      <c r="D336" s="14">
        <f>D337</f>
        <v>2214600</v>
      </c>
      <c r="E336" s="14">
        <f>E337</f>
        <v>0</v>
      </c>
      <c r="F336" s="17">
        <f t="shared" si="37"/>
        <v>0</v>
      </c>
      <c r="G336" s="17"/>
    </row>
    <row r="337" spans="1:7" ht="46.8" x14ac:dyDescent="0.3">
      <c r="A337" s="2" t="s">
        <v>353</v>
      </c>
      <c r="B337" s="3" t="s">
        <v>21</v>
      </c>
      <c r="C337" s="14">
        <v>0</v>
      </c>
      <c r="D337" s="14">
        <v>2214600</v>
      </c>
      <c r="E337" s="14">
        <v>0</v>
      </c>
      <c r="F337" s="17">
        <f t="shared" si="37"/>
        <v>0</v>
      </c>
      <c r="G337" s="17"/>
    </row>
    <row r="338" spans="1:7" ht="31.2" x14ac:dyDescent="0.3">
      <c r="A338" s="2" t="s">
        <v>497</v>
      </c>
      <c r="B338" s="3" t="s">
        <v>498</v>
      </c>
      <c r="C338" s="14">
        <f>C339</f>
        <v>1098663.93</v>
      </c>
      <c r="D338" s="14">
        <f>D339</f>
        <v>11200000</v>
      </c>
      <c r="E338" s="14">
        <f>E339</f>
        <v>4237999.91</v>
      </c>
      <c r="F338" s="17">
        <f t="shared" si="37"/>
        <v>37.839284910714291</v>
      </c>
      <c r="G338" s="17">
        <f t="shared" si="36"/>
        <v>385.74124391250382</v>
      </c>
    </row>
    <row r="339" spans="1:7" ht="31.2" x14ac:dyDescent="0.3">
      <c r="A339" s="2" t="s">
        <v>354</v>
      </c>
      <c r="B339" s="3" t="s">
        <v>22</v>
      </c>
      <c r="C339" s="14">
        <v>1098663.93</v>
      </c>
      <c r="D339" s="14">
        <v>11200000</v>
      </c>
      <c r="E339" s="14">
        <v>4237999.91</v>
      </c>
      <c r="F339" s="17">
        <f t="shared" si="37"/>
        <v>37.839284910714291</v>
      </c>
      <c r="G339" s="17">
        <f t="shared" si="36"/>
        <v>385.74124391250382</v>
      </c>
    </row>
    <row r="340" spans="1:7" x14ac:dyDescent="0.3">
      <c r="A340" s="2" t="s">
        <v>499</v>
      </c>
      <c r="B340" s="3" t="s">
        <v>500</v>
      </c>
      <c r="C340" s="14">
        <f>C341</f>
        <v>0</v>
      </c>
      <c r="D340" s="14">
        <f>D341</f>
        <v>4677000</v>
      </c>
      <c r="E340" s="14">
        <f>E341</f>
        <v>3528233.38</v>
      </c>
      <c r="F340" s="17">
        <f t="shared" si="37"/>
        <v>75.437959803292713</v>
      </c>
      <c r="G340" s="17"/>
    </row>
    <row r="341" spans="1:7" ht="31.2" x14ac:dyDescent="0.3">
      <c r="A341" s="2" t="s">
        <v>355</v>
      </c>
      <c r="B341" s="3" t="s">
        <v>23</v>
      </c>
      <c r="C341" s="14">
        <v>0</v>
      </c>
      <c r="D341" s="14">
        <v>4677000</v>
      </c>
      <c r="E341" s="14">
        <v>3528233.38</v>
      </c>
      <c r="F341" s="17">
        <f t="shared" si="37"/>
        <v>75.437959803292713</v>
      </c>
      <c r="G341" s="17"/>
    </row>
    <row r="342" spans="1:7" ht="31.2" x14ac:dyDescent="0.3">
      <c r="A342" s="2" t="s">
        <v>501</v>
      </c>
      <c r="B342" s="3" t="s">
        <v>502</v>
      </c>
      <c r="C342" s="14">
        <f>C343</f>
        <v>47898983.340000004</v>
      </c>
      <c r="D342" s="14">
        <f>D343</f>
        <v>521228100</v>
      </c>
      <c r="E342" s="14">
        <f>E343</f>
        <v>72864000</v>
      </c>
      <c r="F342" s="17">
        <f t="shared" si="37"/>
        <v>13.979292367391553</v>
      </c>
      <c r="G342" s="17">
        <f t="shared" si="36"/>
        <v>152.12013892401751</v>
      </c>
    </row>
    <row r="343" spans="1:7" ht="46.8" x14ac:dyDescent="0.3">
      <c r="A343" s="2" t="s">
        <v>356</v>
      </c>
      <c r="B343" s="3" t="s">
        <v>182</v>
      </c>
      <c r="C343" s="14">
        <v>47898983.340000004</v>
      </c>
      <c r="D343" s="14">
        <v>521228100</v>
      </c>
      <c r="E343" s="14">
        <v>72864000</v>
      </c>
      <c r="F343" s="17">
        <f t="shared" si="37"/>
        <v>13.979292367391553</v>
      </c>
      <c r="G343" s="17">
        <f t="shared" si="36"/>
        <v>152.12013892401751</v>
      </c>
    </row>
    <row r="344" spans="1:7" ht="31.2" x14ac:dyDescent="0.3">
      <c r="A344" s="2" t="s">
        <v>503</v>
      </c>
      <c r="B344" s="3" t="s">
        <v>790</v>
      </c>
      <c r="C344" s="14">
        <f>C345</f>
        <v>0</v>
      </c>
      <c r="D344" s="14">
        <f>D345</f>
        <v>170430500</v>
      </c>
      <c r="E344" s="14">
        <f>E345</f>
        <v>30545100</v>
      </c>
      <c r="F344" s="17">
        <f t="shared" si="37"/>
        <v>17.922320241975466</v>
      </c>
      <c r="G344" s="17"/>
    </row>
    <row r="345" spans="1:7" s="9" customFormat="1" ht="46.8" x14ac:dyDescent="0.3">
      <c r="A345" s="2" t="s">
        <v>357</v>
      </c>
      <c r="B345" s="3" t="s">
        <v>791</v>
      </c>
      <c r="C345" s="14">
        <v>0</v>
      </c>
      <c r="D345" s="14">
        <v>170430500</v>
      </c>
      <c r="E345" s="14">
        <v>30545100</v>
      </c>
      <c r="F345" s="17">
        <f t="shared" si="37"/>
        <v>17.922320241975466</v>
      </c>
      <c r="G345" s="17"/>
    </row>
    <row r="346" spans="1:7" s="9" customFormat="1" ht="46.8" x14ac:dyDescent="0.3">
      <c r="A346" s="2" t="s">
        <v>794</v>
      </c>
      <c r="B346" s="3" t="s">
        <v>792</v>
      </c>
      <c r="C346" s="14">
        <v>0</v>
      </c>
      <c r="D346" s="14">
        <v>14361100</v>
      </c>
      <c r="E346" s="14">
        <v>0</v>
      </c>
      <c r="F346" s="17">
        <f t="shared" si="37"/>
        <v>0</v>
      </c>
      <c r="G346" s="17"/>
    </row>
    <row r="347" spans="1:7" s="9" customFormat="1" ht="31.2" x14ac:dyDescent="0.3">
      <c r="A347" s="2" t="s">
        <v>795</v>
      </c>
      <c r="B347" s="3" t="s">
        <v>793</v>
      </c>
      <c r="C347" s="14">
        <v>0</v>
      </c>
      <c r="D347" s="14">
        <v>10622500</v>
      </c>
      <c r="E347" s="14">
        <v>0</v>
      </c>
      <c r="F347" s="17">
        <f t="shared" si="37"/>
        <v>0</v>
      </c>
      <c r="G347" s="17"/>
    </row>
    <row r="348" spans="1:7" s="9" customFormat="1" ht="31.2" x14ac:dyDescent="0.3">
      <c r="A348" s="2" t="s">
        <v>504</v>
      </c>
      <c r="B348" s="3" t="s">
        <v>505</v>
      </c>
      <c r="C348" s="14">
        <f>C349</f>
        <v>0</v>
      </c>
      <c r="D348" s="14">
        <f>D349</f>
        <v>342895100</v>
      </c>
      <c r="E348" s="14">
        <f>E349</f>
        <v>0</v>
      </c>
      <c r="F348" s="17">
        <f t="shared" si="37"/>
        <v>0</v>
      </c>
      <c r="G348" s="17"/>
    </row>
    <row r="349" spans="1:7" s="9" customFormat="1" ht="31.2" x14ac:dyDescent="0.3">
      <c r="A349" s="2" t="s">
        <v>358</v>
      </c>
      <c r="B349" s="3" t="s">
        <v>183</v>
      </c>
      <c r="C349" s="14">
        <v>0</v>
      </c>
      <c r="D349" s="14">
        <v>342895100</v>
      </c>
      <c r="E349" s="14">
        <v>0</v>
      </c>
      <c r="F349" s="17">
        <f t="shared" si="37"/>
        <v>0</v>
      </c>
      <c r="G349" s="17"/>
    </row>
    <row r="350" spans="1:7" s="9" customFormat="1" x14ac:dyDescent="0.3">
      <c r="A350" s="2" t="s">
        <v>936</v>
      </c>
      <c r="B350" s="3" t="s">
        <v>939</v>
      </c>
      <c r="C350" s="14">
        <f>C351</f>
        <v>1215466.23</v>
      </c>
      <c r="D350" s="14">
        <v>0</v>
      </c>
      <c r="E350" s="14">
        <v>0</v>
      </c>
      <c r="F350" s="17"/>
      <c r="G350" s="17">
        <f t="shared" si="36"/>
        <v>0</v>
      </c>
    </row>
    <row r="351" spans="1:7" s="9" customFormat="1" ht="31.2" x14ac:dyDescent="0.3">
      <c r="A351" s="2" t="s">
        <v>937</v>
      </c>
      <c r="B351" s="3" t="s">
        <v>938</v>
      </c>
      <c r="C351" s="14">
        <v>1215466.23</v>
      </c>
      <c r="D351" s="14">
        <v>0</v>
      </c>
      <c r="E351" s="14">
        <v>0</v>
      </c>
      <c r="F351" s="17"/>
      <c r="G351" s="17">
        <f t="shared" si="36"/>
        <v>0</v>
      </c>
    </row>
    <row r="352" spans="1:7" s="10" customFormat="1" ht="31.2" x14ac:dyDescent="0.3">
      <c r="A352" s="2" t="s">
        <v>359</v>
      </c>
      <c r="B352" s="3" t="s">
        <v>24</v>
      </c>
      <c r="C352" s="14">
        <v>0</v>
      </c>
      <c r="D352" s="14">
        <v>151230500</v>
      </c>
      <c r="E352" s="14">
        <v>0</v>
      </c>
      <c r="F352" s="17">
        <f t="shared" si="37"/>
        <v>0</v>
      </c>
      <c r="G352" s="17"/>
    </row>
    <row r="353" spans="1:7" s="10" customFormat="1" x14ac:dyDescent="0.3">
      <c r="A353" s="2" t="s">
        <v>799</v>
      </c>
      <c r="B353" s="3" t="s">
        <v>796</v>
      </c>
      <c r="C353" s="14">
        <f>C354</f>
        <v>0</v>
      </c>
      <c r="D353" s="14">
        <f>D354</f>
        <v>9887000</v>
      </c>
      <c r="E353" s="14">
        <f>E354</f>
        <v>0</v>
      </c>
      <c r="F353" s="17">
        <f t="shared" si="37"/>
        <v>0</v>
      </c>
      <c r="G353" s="17"/>
    </row>
    <row r="354" spans="1:7" s="10" customFormat="1" ht="31.2" x14ac:dyDescent="0.3">
      <c r="A354" s="2" t="s">
        <v>800</v>
      </c>
      <c r="B354" s="3" t="s">
        <v>797</v>
      </c>
      <c r="C354" s="14">
        <v>0</v>
      </c>
      <c r="D354" s="14">
        <v>9887000</v>
      </c>
      <c r="E354" s="14">
        <v>0</v>
      </c>
      <c r="F354" s="17">
        <f t="shared" si="37"/>
        <v>0</v>
      </c>
      <c r="G354" s="17"/>
    </row>
    <row r="355" spans="1:7" s="10" customFormat="1" ht="53.4" customHeight="1" x14ac:dyDescent="0.3">
      <c r="A355" s="2" t="s">
        <v>801</v>
      </c>
      <c r="B355" s="3" t="s">
        <v>798</v>
      </c>
      <c r="C355" s="14">
        <v>0</v>
      </c>
      <c r="D355" s="14">
        <v>101063300</v>
      </c>
      <c r="E355" s="14">
        <v>0</v>
      </c>
      <c r="F355" s="17">
        <f t="shared" si="37"/>
        <v>0</v>
      </c>
      <c r="G355" s="17"/>
    </row>
    <row r="356" spans="1:7" s="10" customFormat="1" ht="46.8" x14ac:dyDescent="0.3">
      <c r="A356" s="2" t="s">
        <v>940</v>
      </c>
      <c r="B356" s="3" t="s">
        <v>941</v>
      </c>
      <c r="C356" s="14">
        <v>1711199.91</v>
      </c>
      <c r="D356" s="14">
        <v>0</v>
      </c>
      <c r="E356" s="14">
        <v>0</v>
      </c>
      <c r="F356" s="17"/>
      <c r="G356" s="17">
        <f t="shared" si="36"/>
        <v>0</v>
      </c>
    </row>
    <row r="357" spans="1:7" s="10" customFormat="1" ht="62.4" x14ac:dyDescent="0.3">
      <c r="A357" s="2" t="s">
        <v>506</v>
      </c>
      <c r="B357" s="3" t="s">
        <v>507</v>
      </c>
      <c r="C357" s="14">
        <f>C358</f>
        <v>0</v>
      </c>
      <c r="D357" s="14">
        <f>D358</f>
        <v>633910000</v>
      </c>
      <c r="E357" s="14">
        <f>E358</f>
        <v>171840530</v>
      </c>
      <c r="F357" s="17">
        <f t="shared" si="37"/>
        <v>27.108032686027983</v>
      </c>
      <c r="G357" s="17"/>
    </row>
    <row r="358" spans="1:7" s="10" customFormat="1" ht="65.25" customHeight="1" x14ac:dyDescent="0.3">
      <c r="A358" s="2" t="s">
        <v>360</v>
      </c>
      <c r="B358" s="3" t="s">
        <v>9</v>
      </c>
      <c r="C358" s="14">
        <v>0</v>
      </c>
      <c r="D358" s="14">
        <v>633910000</v>
      </c>
      <c r="E358" s="14">
        <v>171840530</v>
      </c>
      <c r="F358" s="17">
        <f t="shared" si="37"/>
        <v>27.108032686027983</v>
      </c>
      <c r="G358" s="17"/>
    </row>
    <row r="359" spans="1:7" s="10" customFormat="1" ht="46.8" x14ac:dyDescent="0.3">
      <c r="A359" s="2" t="s">
        <v>802</v>
      </c>
      <c r="B359" s="3" t="s">
        <v>804</v>
      </c>
      <c r="C359" s="14">
        <f>C360</f>
        <v>0</v>
      </c>
      <c r="D359" s="14">
        <f>D360</f>
        <v>320800500</v>
      </c>
      <c r="E359" s="14">
        <f>E360</f>
        <v>0</v>
      </c>
      <c r="F359" s="17">
        <f t="shared" si="37"/>
        <v>0</v>
      </c>
      <c r="G359" s="17"/>
    </row>
    <row r="360" spans="1:7" s="10" customFormat="1" ht="46.8" x14ac:dyDescent="0.3">
      <c r="A360" s="2" t="s">
        <v>803</v>
      </c>
      <c r="B360" s="3" t="s">
        <v>805</v>
      </c>
      <c r="C360" s="14">
        <v>0</v>
      </c>
      <c r="D360" s="14">
        <v>320800500</v>
      </c>
      <c r="E360" s="14">
        <v>0</v>
      </c>
      <c r="F360" s="17">
        <f t="shared" si="37"/>
        <v>0</v>
      </c>
      <c r="G360" s="17"/>
    </row>
    <row r="361" spans="1:7" s="10" customFormat="1" ht="46.8" x14ac:dyDescent="0.3">
      <c r="A361" s="2" t="s">
        <v>809</v>
      </c>
      <c r="B361" s="3" t="s">
        <v>806</v>
      </c>
      <c r="C361" s="14">
        <f>C362</f>
        <v>0</v>
      </c>
      <c r="D361" s="14">
        <f>D362</f>
        <v>6418000</v>
      </c>
      <c r="E361" s="14">
        <f>E362</f>
        <v>0</v>
      </c>
      <c r="F361" s="17">
        <f t="shared" si="37"/>
        <v>0</v>
      </c>
      <c r="G361" s="17"/>
    </row>
    <row r="362" spans="1:7" s="10" customFormat="1" ht="46.8" x14ac:dyDescent="0.3">
      <c r="A362" s="2" t="s">
        <v>808</v>
      </c>
      <c r="B362" s="3" t="s">
        <v>807</v>
      </c>
      <c r="C362" s="14">
        <v>0</v>
      </c>
      <c r="D362" s="14">
        <v>6418000</v>
      </c>
      <c r="E362" s="14">
        <v>0</v>
      </c>
      <c r="F362" s="17">
        <f t="shared" si="37"/>
        <v>0</v>
      </c>
      <c r="G362" s="17"/>
    </row>
    <row r="363" spans="1:7" s="10" customFormat="1" x14ac:dyDescent="0.3">
      <c r="A363" s="19" t="s">
        <v>361</v>
      </c>
      <c r="B363" s="20" t="s">
        <v>26</v>
      </c>
      <c r="C363" s="13">
        <f>C364+C366+C368+C369+C370+C372+C374+C376+C378+C380+C382+C384+C386+C388+C389+C391+C393+C395+C397+C399+C401+C403</f>
        <v>1081180612.49</v>
      </c>
      <c r="D363" s="13">
        <f>D364+D366+D368+D369+D370+D372+D374+D376+D378+D380+D382+D384+D386+D388+D389+D391+D393+D395+D397+D399+D401+D403</f>
        <v>5834093300</v>
      </c>
      <c r="E363" s="13">
        <f>E364+E366+E368+E369+E370+E372+E374+E376+E378+E380+E382+E384+E386+E388+E389+E391+E393+E395+E397+E399+E401+E403</f>
        <v>1092145985.2199998</v>
      </c>
      <c r="F363" s="18">
        <f t="shared" si="37"/>
        <v>18.720063753865571</v>
      </c>
      <c r="G363" s="18">
        <f t="shared" si="36"/>
        <v>101.01420360329494</v>
      </c>
    </row>
    <row r="364" spans="1:7" s="10" customFormat="1" ht="31.2" x14ac:dyDescent="0.3">
      <c r="A364" s="2" t="s">
        <v>508</v>
      </c>
      <c r="B364" s="3" t="s">
        <v>509</v>
      </c>
      <c r="C364" s="14">
        <f>C365</f>
        <v>7401857.7199999997</v>
      </c>
      <c r="D364" s="14">
        <f>D365</f>
        <v>30531800</v>
      </c>
      <c r="E364" s="14">
        <f>E365</f>
        <v>6903126.8600000003</v>
      </c>
      <c r="F364" s="17">
        <f t="shared" si="37"/>
        <v>22.609629501044815</v>
      </c>
      <c r="G364" s="17">
        <f t="shared" si="36"/>
        <v>93.262085291744839</v>
      </c>
    </row>
    <row r="365" spans="1:7" s="10" customFormat="1" ht="37.799999999999997" customHeight="1" x14ac:dyDescent="0.3">
      <c r="A365" s="2" t="s">
        <v>362</v>
      </c>
      <c r="B365" s="3" t="s">
        <v>27</v>
      </c>
      <c r="C365" s="14">
        <v>7401857.7199999997</v>
      </c>
      <c r="D365" s="14">
        <v>30531800</v>
      </c>
      <c r="E365" s="14">
        <v>6903126.8600000003</v>
      </c>
      <c r="F365" s="17">
        <f t="shared" si="37"/>
        <v>22.609629501044815</v>
      </c>
      <c r="G365" s="17">
        <f t="shared" si="36"/>
        <v>93.262085291744839</v>
      </c>
    </row>
    <row r="366" spans="1:7" s="10" customFormat="1" ht="46.8" x14ac:dyDescent="0.3">
      <c r="A366" s="2" t="s">
        <v>510</v>
      </c>
      <c r="B366" s="3" t="s">
        <v>511</v>
      </c>
      <c r="C366" s="14">
        <f>C367</f>
        <v>0</v>
      </c>
      <c r="D366" s="14">
        <f>D367</f>
        <v>550500</v>
      </c>
      <c r="E366" s="14">
        <f>E367</f>
        <v>0</v>
      </c>
      <c r="F366" s="17">
        <f t="shared" si="37"/>
        <v>0</v>
      </c>
      <c r="G366" s="17"/>
    </row>
    <row r="367" spans="1:7" s="10" customFormat="1" ht="46.8" x14ac:dyDescent="0.3">
      <c r="A367" s="2" t="s">
        <v>363</v>
      </c>
      <c r="B367" s="3" t="s">
        <v>28</v>
      </c>
      <c r="C367" s="14">
        <v>0</v>
      </c>
      <c r="D367" s="14">
        <v>550500</v>
      </c>
      <c r="E367" s="14">
        <v>0</v>
      </c>
      <c r="F367" s="17">
        <f t="shared" si="37"/>
        <v>0</v>
      </c>
      <c r="G367" s="17"/>
    </row>
    <row r="368" spans="1:7" s="10" customFormat="1" ht="31.2" x14ac:dyDescent="0.3">
      <c r="A368" s="2" t="s">
        <v>364</v>
      </c>
      <c r="B368" s="3" t="s">
        <v>29</v>
      </c>
      <c r="C368" s="14">
        <v>0</v>
      </c>
      <c r="D368" s="14">
        <v>6336000</v>
      </c>
      <c r="E368" s="14">
        <v>0</v>
      </c>
      <c r="F368" s="17">
        <f t="shared" si="37"/>
        <v>0</v>
      </c>
      <c r="G368" s="17"/>
    </row>
    <row r="369" spans="1:7" s="10" customFormat="1" ht="31.2" x14ac:dyDescent="0.3">
      <c r="A369" s="2" t="s">
        <v>365</v>
      </c>
      <c r="B369" s="3" t="s">
        <v>30</v>
      </c>
      <c r="C369" s="14">
        <v>45407967.240000002</v>
      </c>
      <c r="D369" s="14">
        <v>349233400</v>
      </c>
      <c r="E369" s="14">
        <v>49842569.200000003</v>
      </c>
      <c r="F369" s="17">
        <f t="shared" si="37"/>
        <v>14.271993801280175</v>
      </c>
      <c r="G369" s="17">
        <f t="shared" si="36"/>
        <v>109.76613186968112</v>
      </c>
    </row>
    <row r="370" spans="1:7" s="10" customFormat="1" ht="46.8" x14ac:dyDescent="0.3">
      <c r="A370" s="2" t="s">
        <v>512</v>
      </c>
      <c r="B370" s="3" t="s">
        <v>513</v>
      </c>
      <c r="C370" s="14">
        <f>C371</f>
        <v>0</v>
      </c>
      <c r="D370" s="14">
        <f>D371</f>
        <v>7556500</v>
      </c>
      <c r="E370" s="14">
        <f>E371</f>
        <v>0</v>
      </c>
      <c r="F370" s="17">
        <f t="shared" si="37"/>
        <v>0</v>
      </c>
      <c r="G370" s="17"/>
    </row>
    <row r="371" spans="1:7" s="10" customFormat="1" ht="50.25" customHeight="1" x14ac:dyDescent="0.3">
      <c r="A371" s="2" t="s">
        <v>366</v>
      </c>
      <c r="B371" s="3" t="s">
        <v>31</v>
      </c>
      <c r="C371" s="14">
        <v>0</v>
      </c>
      <c r="D371" s="14">
        <v>7556500</v>
      </c>
      <c r="E371" s="14">
        <v>0</v>
      </c>
      <c r="F371" s="17">
        <f t="shared" si="37"/>
        <v>0</v>
      </c>
      <c r="G371" s="17"/>
    </row>
    <row r="372" spans="1:7" s="10" customFormat="1" ht="46.8" x14ac:dyDescent="0.3">
      <c r="A372" s="2" t="s">
        <v>514</v>
      </c>
      <c r="B372" s="3" t="s">
        <v>515</v>
      </c>
      <c r="C372" s="14">
        <f>C373</f>
        <v>449561868.57999998</v>
      </c>
      <c r="D372" s="14">
        <f>D373</f>
        <v>1880401100</v>
      </c>
      <c r="E372" s="14">
        <f>E373</f>
        <v>366041801.64999998</v>
      </c>
      <c r="F372" s="17">
        <f t="shared" si="37"/>
        <v>19.466155473425324</v>
      </c>
      <c r="G372" s="17">
        <f t="shared" si="36"/>
        <v>81.421897014128646</v>
      </c>
    </row>
    <row r="373" spans="1:7" s="10" customFormat="1" ht="46.8" x14ac:dyDescent="0.3">
      <c r="A373" s="2" t="s">
        <v>367</v>
      </c>
      <c r="B373" s="3" t="s">
        <v>32</v>
      </c>
      <c r="C373" s="14">
        <v>449561868.57999998</v>
      </c>
      <c r="D373" s="14">
        <v>1880401100</v>
      </c>
      <c r="E373" s="14">
        <v>366041801.64999998</v>
      </c>
      <c r="F373" s="17">
        <f t="shared" si="37"/>
        <v>19.466155473425324</v>
      </c>
      <c r="G373" s="17">
        <f t="shared" si="36"/>
        <v>81.421897014128646</v>
      </c>
    </row>
    <row r="374" spans="1:7" s="10" customFormat="1" ht="50.25" customHeight="1" x14ac:dyDescent="0.3">
      <c r="A374" s="2" t="s">
        <v>516</v>
      </c>
      <c r="B374" s="3" t="s">
        <v>517</v>
      </c>
      <c r="C374" s="14">
        <f>C375</f>
        <v>0</v>
      </c>
      <c r="D374" s="14">
        <f>D375</f>
        <v>3572400</v>
      </c>
      <c r="E374" s="14">
        <f>E375</f>
        <v>0</v>
      </c>
      <c r="F374" s="17">
        <f t="shared" si="37"/>
        <v>0</v>
      </c>
      <c r="G374" s="17"/>
    </row>
    <row r="375" spans="1:7" s="10" customFormat="1" ht="62.4" x14ac:dyDescent="0.3">
      <c r="A375" s="2" t="s">
        <v>368</v>
      </c>
      <c r="B375" s="3" t="s">
        <v>33</v>
      </c>
      <c r="C375" s="14">
        <v>0</v>
      </c>
      <c r="D375" s="14">
        <v>3572400</v>
      </c>
      <c r="E375" s="14">
        <v>0</v>
      </c>
      <c r="F375" s="17">
        <f t="shared" si="37"/>
        <v>0</v>
      </c>
      <c r="G375" s="17"/>
    </row>
    <row r="376" spans="1:7" s="10" customFormat="1" ht="46.8" x14ac:dyDescent="0.3">
      <c r="A376" s="2" t="s">
        <v>518</v>
      </c>
      <c r="B376" s="3" t="s">
        <v>519</v>
      </c>
      <c r="C376" s="14">
        <f>C377</f>
        <v>59832668.100000001</v>
      </c>
      <c r="D376" s="14">
        <f>D377</f>
        <v>91383500</v>
      </c>
      <c r="E376" s="14">
        <f>E377</f>
        <v>62798510.979999997</v>
      </c>
      <c r="F376" s="17">
        <f t="shared" si="37"/>
        <v>68.719748072682705</v>
      </c>
      <c r="G376" s="17">
        <f t="shared" si="36"/>
        <v>104.9568955792563</v>
      </c>
    </row>
    <row r="377" spans="1:7" s="10" customFormat="1" ht="62.4" x14ac:dyDescent="0.3">
      <c r="A377" s="2" t="s">
        <v>369</v>
      </c>
      <c r="B377" s="3" t="s">
        <v>34</v>
      </c>
      <c r="C377" s="14">
        <v>59832668.100000001</v>
      </c>
      <c r="D377" s="14">
        <v>91383500</v>
      </c>
      <c r="E377" s="14">
        <v>62798510.979999997</v>
      </c>
      <c r="F377" s="17">
        <f t="shared" si="37"/>
        <v>68.719748072682705</v>
      </c>
      <c r="G377" s="17">
        <f t="shared" si="36"/>
        <v>104.9568955792563</v>
      </c>
    </row>
    <row r="378" spans="1:7" s="10" customFormat="1" ht="46.8" x14ac:dyDescent="0.3">
      <c r="A378" s="2" t="s">
        <v>520</v>
      </c>
      <c r="B378" s="3" t="s">
        <v>521</v>
      </c>
      <c r="C378" s="14">
        <f>C379</f>
        <v>11529.54</v>
      </c>
      <c r="D378" s="14">
        <f>D379</f>
        <v>124400</v>
      </c>
      <c r="E378" s="14">
        <f>E379</f>
        <v>12145.59</v>
      </c>
      <c r="F378" s="17">
        <f t="shared" si="37"/>
        <v>9.7633360128617372</v>
      </c>
      <c r="G378" s="17">
        <f t="shared" si="36"/>
        <v>105.34323138650805</v>
      </c>
    </row>
    <row r="379" spans="1:7" s="10" customFormat="1" ht="46.8" x14ac:dyDescent="0.3">
      <c r="A379" s="2" t="s">
        <v>370</v>
      </c>
      <c r="B379" s="3" t="s">
        <v>35</v>
      </c>
      <c r="C379" s="14">
        <v>11529.54</v>
      </c>
      <c r="D379" s="14">
        <v>124400</v>
      </c>
      <c r="E379" s="14">
        <v>12145.59</v>
      </c>
      <c r="F379" s="17">
        <f t="shared" si="37"/>
        <v>9.7633360128617372</v>
      </c>
      <c r="G379" s="17">
        <f t="shared" si="36"/>
        <v>105.34323138650805</v>
      </c>
    </row>
    <row r="380" spans="1:7" s="10" customFormat="1" ht="31.2" x14ac:dyDescent="0.3">
      <c r="A380" s="2" t="s">
        <v>522</v>
      </c>
      <c r="B380" s="3" t="s">
        <v>523</v>
      </c>
      <c r="C380" s="14">
        <f>C381</f>
        <v>210962555.58000001</v>
      </c>
      <c r="D380" s="14">
        <f>D381</f>
        <v>812657800</v>
      </c>
      <c r="E380" s="14">
        <f>E381</f>
        <v>199100292.80000001</v>
      </c>
      <c r="F380" s="17">
        <f t="shared" si="37"/>
        <v>24.499893165364316</v>
      </c>
      <c r="G380" s="17">
        <f t="shared" si="36"/>
        <v>94.377076658278497</v>
      </c>
    </row>
    <row r="381" spans="1:7" s="10" customFormat="1" ht="31.2" x14ac:dyDescent="0.3">
      <c r="A381" s="2" t="s">
        <v>371</v>
      </c>
      <c r="B381" s="3" t="s">
        <v>36</v>
      </c>
      <c r="C381" s="14">
        <v>210962555.58000001</v>
      </c>
      <c r="D381" s="14">
        <v>812657800</v>
      </c>
      <c r="E381" s="14">
        <v>199100292.80000001</v>
      </c>
      <c r="F381" s="17">
        <f t="shared" si="37"/>
        <v>24.499893165364316</v>
      </c>
      <c r="G381" s="17">
        <f t="shared" si="36"/>
        <v>94.377076658278497</v>
      </c>
    </row>
    <row r="382" spans="1:7" s="10" customFormat="1" ht="31.2" x14ac:dyDescent="0.3">
      <c r="A382" s="2" t="s">
        <v>524</v>
      </c>
      <c r="B382" s="3" t="s">
        <v>525</v>
      </c>
      <c r="C382" s="14">
        <f>C383</f>
        <v>1206654.55</v>
      </c>
      <c r="D382" s="14">
        <f>D383</f>
        <v>8664500</v>
      </c>
      <c r="E382" s="14">
        <f>E383</f>
        <v>1466940</v>
      </c>
      <c r="F382" s="17">
        <f t="shared" si="37"/>
        <v>16.930463385077037</v>
      </c>
      <c r="G382" s="17">
        <f t="shared" si="36"/>
        <v>121.57083400547405</v>
      </c>
    </row>
    <row r="383" spans="1:7" s="10" customFormat="1" ht="46.8" x14ac:dyDescent="0.3">
      <c r="A383" s="2" t="s">
        <v>372</v>
      </c>
      <c r="B383" s="3" t="s">
        <v>37</v>
      </c>
      <c r="C383" s="14">
        <v>1206654.55</v>
      </c>
      <c r="D383" s="14">
        <v>8664500</v>
      </c>
      <c r="E383" s="14">
        <v>1466940</v>
      </c>
      <c r="F383" s="17">
        <f t="shared" si="37"/>
        <v>16.930463385077037</v>
      </c>
      <c r="G383" s="17">
        <f t="shared" si="36"/>
        <v>121.57083400547405</v>
      </c>
    </row>
    <row r="384" spans="1:7" s="10" customFormat="1" ht="51" customHeight="1" x14ac:dyDescent="0.3">
      <c r="A384" s="2" t="s">
        <v>526</v>
      </c>
      <c r="B384" s="3" t="s">
        <v>527</v>
      </c>
      <c r="C384" s="14">
        <f>C385</f>
        <v>994632.82</v>
      </c>
      <c r="D384" s="14">
        <f>D385</f>
        <v>4879800</v>
      </c>
      <c r="E384" s="14">
        <f>E385</f>
        <v>904064.4</v>
      </c>
      <c r="F384" s="17">
        <f t="shared" si="37"/>
        <v>18.526669125783844</v>
      </c>
      <c r="G384" s="17">
        <f t="shared" si="36"/>
        <v>90.894285993900752</v>
      </c>
    </row>
    <row r="385" spans="1:7" s="10" customFormat="1" ht="62.4" x14ac:dyDescent="0.3">
      <c r="A385" s="2" t="s">
        <v>373</v>
      </c>
      <c r="B385" s="3" t="s">
        <v>38</v>
      </c>
      <c r="C385" s="14">
        <v>994632.82</v>
      </c>
      <c r="D385" s="14">
        <v>4879800</v>
      </c>
      <c r="E385" s="14">
        <v>904064.4</v>
      </c>
      <c r="F385" s="17">
        <f t="shared" si="37"/>
        <v>18.526669125783844</v>
      </c>
      <c r="G385" s="17">
        <f t="shared" si="36"/>
        <v>90.894285993900752</v>
      </c>
    </row>
    <row r="386" spans="1:7" s="10" customFormat="1" ht="46.8" x14ac:dyDescent="0.3">
      <c r="A386" s="2" t="s">
        <v>528</v>
      </c>
      <c r="B386" s="3" t="s">
        <v>529</v>
      </c>
      <c r="C386" s="14">
        <f>C387</f>
        <v>8645.33</v>
      </c>
      <c r="D386" s="14">
        <f>D387</f>
        <v>144400</v>
      </c>
      <c r="E386" s="14">
        <f>E387</f>
        <v>17183.03</v>
      </c>
      <c r="F386" s="17">
        <f t="shared" si="37"/>
        <v>11.899605263157893</v>
      </c>
      <c r="G386" s="17">
        <f t="shared" si="36"/>
        <v>198.75505041450123</v>
      </c>
    </row>
    <row r="387" spans="1:7" s="10" customFormat="1" ht="46.8" x14ac:dyDescent="0.3">
      <c r="A387" s="2" t="s">
        <v>374</v>
      </c>
      <c r="B387" s="3" t="s">
        <v>184</v>
      </c>
      <c r="C387" s="14">
        <v>8645.33</v>
      </c>
      <c r="D387" s="14">
        <v>144400</v>
      </c>
      <c r="E387" s="14">
        <v>17183.03</v>
      </c>
      <c r="F387" s="17">
        <f t="shared" si="37"/>
        <v>11.899605263157893</v>
      </c>
      <c r="G387" s="17">
        <f t="shared" si="36"/>
        <v>198.75505041450123</v>
      </c>
    </row>
    <row r="388" spans="1:7" s="10" customFormat="1" ht="46.8" x14ac:dyDescent="0.3">
      <c r="A388" s="2" t="s">
        <v>375</v>
      </c>
      <c r="B388" s="3" t="s">
        <v>39</v>
      </c>
      <c r="C388" s="14">
        <v>89766700.670000002</v>
      </c>
      <c r="D388" s="14">
        <v>418693500</v>
      </c>
      <c r="E388" s="14">
        <v>87790273.730000004</v>
      </c>
      <c r="F388" s="17">
        <f t="shared" si="37"/>
        <v>20.967670558535062</v>
      </c>
      <c r="G388" s="17">
        <f t="shared" si="36"/>
        <v>97.798262690676651</v>
      </c>
    </row>
    <row r="389" spans="1:7" s="10" customFormat="1" ht="66.75" customHeight="1" x14ac:dyDescent="0.3">
      <c r="A389" s="2" t="s">
        <v>530</v>
      </c>
      <c r="B389" s="3" t="s">
        <v>531</v>
      </c>
      <c r="C389" s="14">
        <f>C390</f>
        <v>103468496.19</v>
      </c>
      <c r="D389" s="14">
        <f>D390</f>
        <v>485152100</v>
      </c>
      <c r="E389" s="14">
        <f>E390</f>
        <v>99079756.900000006</v>
      </c>
      <c r="F389" s="17">
        <f t="shared" si="37"/>
        <v>20.422411219079546</v>
      </c>
      <c r="G389" s="17">
        <f t="shared" ref="G389:G452" si="38">E389/C389*100</f>
        <v>95.75838109994281</v>
      </c>
    </row>
    <row r="390" spans="1:7" s="10" customFormat="1" ht="78" x14ac:dyDescent="0.3">
      <c r="A390" s="2" t="s">
        <v>376</v>
      </c>
      <c r="B390" s="3" t="s">
        <v>40</v>
      </c>
      <c r="C390" s="14">
        <v>103468496.19</v>
      </c>
      <c r="D390" s="14">
        <v>485152100</v>
      </c>
      <c r="E390" s="14">
        <v>99079756.900000006</v>
      </c>
      <c r="F390" s="17">
        <f t="shared" si="37"/>
        <v>20.422411219079546</v>
      </c>
      <c r="G390" s="17">
        <f t="shared" si="38"/>
        <v>95.75838109994281</v>
      </c>
    </row>
    <row r="391" spans="1:7" s="10" customFormat="1" x14ac:dyDescent="0.3">
      <c r="A391" s="2" t="s">
        <v>532</v>
      </c>
      <c r="B391" s="3" t="s">
        <v>533</v>
      </c>
      <c r="C391" s="14">
        <f>C392</f>
        <v>0</v>
      </c>
      <c r="D391" s="14">
        <f>D392</f>
        <v>9042100</v>
      </c>
      <c r="E391" s="14">
        <f>E392</f>
        <v>395000</v>
      </c>
      <c r="F391" s="17">
        <f t="shared" si="37"/>
        <v>4.3684542307649776</v>
      </c>
      <c r="G391" s="17"/>
    </row>
    <row r="392" spans="1:7" s="10" customFormat="1" ht="31.2" x14ac:dyDescent="0.3">
      <c r="A392" s="2" t="s">
        <v>377</v>
      </c>
      <c r="B392" s="3" t="s">
        <v>41</v>
      </c>
      <c r="C392" s="14">
        <v>0</v>
      </c>
      <c r="D392" s="14">
        <v>9042100</v>
      </c>
      <c r="E392" s="14">
        <v>395000</v>
      </c>
      <c r="F392" s="17">
        <f t="shared" si="37"/>
        <v>4.3684542307649776</v>
      </c>
      <c r="G392" s="17"/>
    </row>
    <row r="393" spans="1:7" s="10" customFormat="1" ht="62.4" x14ac:dyDescent="0.3">
      <c r="A393" s="2" t="s">
        <v>534</v>
      </c>
      <c r="B393" s="3" t="s">
        <v>535</v>
      </c>
      <c r="C393" s="14">
        <f>C394</f>
        <v>0</v>
      </c>
      <c r="D393" s="14">
        <f>D394</f>
        <v>9719300</v>
      </c>
      <c r="E393" s="14">
        <f>E394</f>
        <v>1178000</v>
      </c>
      <c r="F393" s="17">
        <f t="shared" si="37"/>
        <v>12.120214418733861</v>
      </c>
      <c r="G393" s="17"/>
    </row>
    <row r="394" spans="1:7" s="10" customFormat="1" ht="62.4" x14ac:dyDescent="0.3">
      <c r="A394" s="2" t="s">
        <v>378</v>
      </c>
      <c r="B394" s="3" t="s">
        <v>42</v>
      </c>
      <c r="C394" s="14">
        <v>0</v>
      </c>
      <c r="D394" s="14">
        <v>9719300</v>
      </c>
      <c r="E394" s="14">
        <v>1178000</v>
      </c>
      <c r="F394" s="17">
        <f t="shared" si="37"/>
        <v>12.120214418733861</v>
      </c>
      <c r="G394" s="17"/>
    </row>
    <row r="395" spans="1:7" s="10" customFormat="1" ht="55.2" customHeight="1" x14ac:dyDescent="0.3">
      <c r="A395" s="2" t="s">
        <v>536</v>
      </c>
      <c r="B395" s="3" t="s">
        <v>537</v>
      </c>
      <c r="C395" s="14">
        <f>C396</f>
        <v>0</v>
      </c>
      <c r="D395" s="14">
        <f>D396</f>
        <v>41510900</v>
      </c>
      <c r="E395" s="14">
        <f>E396</f>
        <v>0</v>
      </c>
      <c r="F395" s="17">
        <f t="shared" si="37"/>
        <v>0</v>
      </c>
      <c r="G395" s="17"/>
    </row>
    <row r="396" spans="1:7" s="10" customFormat="1" ht="62.4" x14ac:dyDescent="0.3">
      <c r="A396" s="2" t="s">
        <v>379</v>
      </c>
      <c r="B396" s="3" t="s">
        <v>43</v>
      </c>
      <c r="C396" s="14">
        <v>0</v>
      </c>
      <c r="D396" s="14">
        <v>41510900</v>
      </c>
      <c r="E396" s="14">
        <v>0</v>
      </c>
      <c r="F396" s="17">
        <f t="shared" si="37"/>
        <v>0</v>
      </c>
      <c r="G396" s="17"/>
    </row>
    <row r="397" spans="1:7" s="10" customFormat="1" ht="78" x14ac:dyDescent="0.3">
      <c r="A397" s="2" t="s">
        <v>538</v>
      </c>
      <c r="B397" s="3" t="s">
        <v>539</v>
      </c>
      <c r="C397" s="14">
        <f>C398</f>
        <v>0</v>
      </c>
      <c r="D397" s="14">
        <f>D398</f>
        <v>276903200</v>
      </c>
      <c r="E397" s="14">
        <f>E398</f>
        <v>10977300</v>
      </c>
      <c r="F397" s="17">
        <f t="shared" si="37"/>
        <v>3.9643095493298737</v>
      </c>
      <c r="G397" s="17"/>
    </row>
    <row r="398" spans="1:7" s="10" customFormat="1" ht="81" customHeight="1" x14ac:dyDescent="0.3">
      <c r="A398" s="2" t="s">
        <v>380</v>
      </c>
      <c r="B398" s="3" t="s">
        <v>185</v>
      </c>
      <c r="C398" s="14">
        <v>0</v>
      </c>
      <c r="D398" s="14">
        <v>276903200</v>
      </c>
      <c r="E398" s="14">
        <v>10977300</v>
      </c>
      <c r="F398" s="17">
        <f t="shared" si="37"/>
        <v>3.9643095493298737</v>
      </c>
      <c r="G398" s="17"/>
    </row>
    <row r="399" spans="1:7" s="10" customFormat="1" x14ac:dyDescent="0.3">
      <c r="A399" s="2" t="s">
        <v>810</v>
      </c>
      <c r="B399" s="3" t="s">
        <v>812</v>
      </c>
      <c r="C399" s="14">
        <f>C400</f>
        <v>0</v>
      </c>
      <c r="D399" s="14">
        <f>D400</f>
        <v>20295100</v>
      </c>
      <c r="E399" s="14">
        <f>E400</f>
        <v>0</v>
      </c>
      <c r="F399" s="17">
        <f t="shared" si="37"/>
        <v>0</v>
      </c>
      <c r="G399" s="17"/>
    </row>
    <row r="400" spans="1:7" s="10" customFormat="1" ht="31.2" x14ac:dyDescent="0.3">
      <c r="A400" s="2" t="s">
        <v>811</v>
      </c>
      <c r="B400" s="3" t="s">
        <v>813</v>
      </c>
      <c r="C400" s="14">
        <v>0</v>
      </c>
      <c r="D400" s="14">
        <v>20295100</v>
      </c>
      <c r="E400" s="14">
        <v>0</v>
      </c>
      <c r="F400" s="17">
        <f t="shared" si="37"/>
        <v>0</v>
      </c>
      <c r="G400" s="17"/>
    </row>
    <row r="401" spans="1:7" s="10" customFormat="1" ht="31.2" x14ac:dyDescent="0.3">
      <c r="A401" s="2" t="s">
        <v>540</v>
      </c>
      <c r="B401" s="3" t="s">
        <v>541</v>
      </c>
      <c r="C401" s="14">
        <f>C402</f>
        <v>85586877.239999995</v>
      </c>
      <c r="D401" s="14">
        <f>D402</f>
        <v>1236004600</v>
      </c>
      <c r="E401" s="14">
        <f>E402</f>
        <v>176162308.53999999</v>
      </c>
      <c r="F401" s="17">
        <f t="shared" si="37"/>
        <v>14.252560916035426</v>
      </c>
      <c r="G401" s="17">
        <f t="shared" si="38"/>
        <v>205.82864362022607</v>
      </c>
    </row>
    <row r="402" spans="1:7" s="10" customFormat="1" ht="31.2" x14ac:dyDescent="0.3">
      <c r="A402" s="2" t="s">
        <v>381</v>
      </c>
      <c r="B402" s="3" t="s">
        <v>186</v>
      </c>
      <c r="C402" s="14">
        <v>85586877.239999995</v>
      </c>
      <c r="D402" s="14">
        <v>1236004600</v>
      </c>
      <c r="E402" s="14">
        <v>176162308.53999999</v>
      </c>
      <c r="F402" s="17">
        <f t="shared" si="37"/>
        <v>14.252560916035426</v>
      </c>
      <c r="G402" s="17">
        <f t="shared" si="38"/>
        <v>205.82864362022607</v>
      </c>
    </row>
    <row r="403" spans="1:7" s="10" customFormat="1" ht="31.2" x14ac:dyDescent="0.3">
      <c r="A403" s="2" t="s">
        <v>382</v>
      </c>
      <c r="B403" s="3" t="s">
        <v>44</v>
      </c>
      <c r="C403" s="14">
        <v>26970158.93</v>
      </c>
      <c r="D403" s="14">
        <v>140736400</v>
      </c>
      <c r="E403" s="14">
        <v>29476711.539999999</v>
      </c>
      <c r="F403" s="17">
        <f t="shared" ref="F403:F470" si="39">E403/D403*100</f>
        <v>20.944625228441254</v>
      </c>
      <c r="G403" s="17">
        <f t="shared" si="38"/>
        <v>109.29379992348454</v>
      </c>
    </row>
    <row r="404" spans="1:7" x14ac:dyDescent="0.3">
      <c r="A404" s="19" t="s">
        <v>383</v>
      </c>
      <c r="B404" s="20" t="s">
        <v>0</v>
      </c>
      <c r="C404" s="13">
        <f>C405+C406+C407+C409+C411+C412+C414+C416+C418+C419+C421+C423+C425+C427+C429</f>
        <v>91231868.650000006</v>
      </c>
      <c r="D404" s="13">
        <f>D405+D406+D409+D411+D412+D414+D416+D418+D419+D421+D423+D425+D427+D429</f>
        <v>10607804091</v>
      </c>
      <c r="E404" s="13">
        <f>E405+E406+E409+E411+E412+E414+E416+E418+E419+E421+E423+E425+E427+E429</f>
        <v>929649603.63999999</v>
      </c>
      <c r="F404" s="18">
        <f t="shared" si="39"/>
        <v>8.7638270434193295</v>
      </c>
      <c r="G404" s="18">
        <f t="shared" si="38"/>
        <v>1018.9965605182197</v>
      </c>
    </row>
    <row r="405" spans="1:7" ht="46.8" x14ac:dyDescent="0.3">
      <c r="A405" s="2" t="s">
        <v>384</v>
      </c>
      <c r="B405" s="3" t="s">
        <v>196</v>
      </c>
      <c r="C405" s="14">
        <v>2314917.89</v>
      </c>
      <c r="D405" s="14">
        <v>12870611</v>
      </c>
      <c r="E405" s="14">
        <v>2690530.81</v>
      </c>
      <c r="F405" s="17">
        <f t="shared" si="39"/>
        <v>20.904452865524412</v>
      </c>
      <c r="G405" s="17">
        <f t="shared" si="38"/>
        <v>116.2257556357647</v>
      </c>
    </row>
    <row r="406" spans="1:7" ht="46.8" x14ac:dyDescent="0.3">
      <c r="A406" s="2" t="s">
        <v>385</v>
      </c>
      <c r="B406" s="3" t="s">
        <v>197</v>
      </c>
      <c r="C406" s="14">
        <v>889333.33</v>
      </c>
      <c r="D406" s="14">
        <v>5649680</v>
      </c>
      <c r="E406" s="14">
        <v>1239642.97</v>
      </c>
      <c r="F406" s="17">
        <f t="shared" si="39"/>
        <v>21.941826262726384</v>
      </c>
      <c r="G406" s="17">
        <f t="shared" si="38"/>
        <v>139.39013957792406</v>
      </c>
    </row>
    <row r="407" spans="1:7" ht="62.4" x14ac:dyDescent="0.3">
      <c r="A407" s="2" t="s">
        <v>942</v>
      </c>
      <c r="B407" s="3" t="s">
        <v>944</v>
      </c>
      <c r="C407" s="14">
        <f>C408</f>
        <v>7202974.8499999996</v>
      </c>
      <c r="D407" s="14">
        <v>0</v>
      </c>
      <c r="E407" s="14">
        <v>0</v>
      </c>
      <c r="F407" s="17"/>
      <c r="G407" s="17">
        <f t="shared" si="38"/>
        <v>0</v>
      </c>
    </row>
    <row r="408" spans="1:7" ht="62.4" x14ac:dyDescent="0.3">
      <c r="A408" s="2" t="s">
        <v>943</v>
      </c>
      <c r="B408" s="3" t="s">
        <v>945</v>
      </c>
      <c r="C408" s="14">
        <v>7202974.8499999996</v>
      </c>
      <c r="D408" s="14">
        <v>0</v>
      </c>
      <c r="E408" s="14">
        <v>0</v>
      </c>
      <c r="F408" s="17"/>
      <c r="G408" s="17">
        <f t="shared" si="38"/>
        <v>0</v>
      </c>
    </row>
    <row r="409" spans="1:7" ht="31.2" x14ac:dyDescent="0.3">
      <c r="A409" s="2" t="s">
        <v>542</v>
      </c>
      <c r="B409" s="3" t="s">
        <v>543</v>
      </c>
      <c r="C409" s="14">
        <f>C410</f>
        <v>80196592.579999998</v>
      </c>
      <c r="D409" s="14">
        <f>D410</f>
        <v>102800900</v>
      </c>
      <c r="E409" s="14">
        <f>E410</f>
        <v>82874065.719999999</v>
      </c>
      <c r="F409" s="17">
        <f t="shared" si="39"/>
        <v>80.616089664584649</v>
      </c>
      <c r="G409" s="17">
        <f t="shared" si="38"/>
        <v>103.33863703414717</v>
      </c>
    </row>
    <row r="410" spans="1:7" ht="46.8" x14ac:dyDescent="0.3">
      <c r="A410" s="2" t="s">
        <v>386</v>
      </c>
      <c r="B410" s="3" t="s">
        <v>45</v>
      </c>
      <c r="C410" s="14">
        <v>80196592.579999998</v>
      </c>
      <c r="D410" s="14">
        <v>102800900</v>
      </c>
      <c r="E410" s="14">
        <v>82874065.719999999</v>
      </c>
      <c r="F410" s="17">
        <f t="shared" si="39"/>
        <v>80.616089664584649</v>
      </c>
      <c r="G410" s="17">
        <f t="shared" si="38"/>
        <v>103.33863703414717</v>
      </c>
    </row>
    <row r="411" spans="1:7" ht="46.8" x14ac:dyDescent="0.3">
      <c r="A411" s="2" t="s">
        <v>387</v>
      </c>
      <c r="B411" s="3" t="s">
        <v>814</v>
      </c>
      <c r="C411" s="14">
        <v>0</v>
      </c>
      <c r="D411" s="14">
        <v>584742300</v>
      </c>
      <c r="E411" s="14">
        <v>0</v>
      </c>
      <c r="F411" s="17">
        <f t="shared" si="39"/>
        <v>0</v>
      </c>
      <c r="G411" s="17"/>
    </row>
    <row r="412" spans="1:7" ht="35.25" customHeight="1" x14ac:dyDescent="0.3">
      <c r="A412" s="2" t="s">
        <v>544</v>
      </c>
      <c r="B412" s="3" t="s">
        <v>545</v>
      </c>
      <c r="C412" s="14">
        <f>C413</f>
        <v>0</v>
      </c>
      <c r="D412" s="14">
        <f>D413</f>
        <v>176030200</v>
      </c>
      <c r="E412" s="14">
        <f>E413</f>
        <v>0</v>
      </c>
      <c r="F412" s="17">
        <f t="shared" si="39"/>
        <v>0</v>
      </c>
      <c r="G412" s="17"/>
    </row>
    <row r="413" spans="1:7" ht="46.8" x14ac:dyDescent="0.3">
      <c r="A413" s="2" t="s">
        <v>388</v>
      </c>
      <c r="B413" s="3" t="s">
        <v>46</v>
      </c>
      <c r="C413" s="14">
        <v>0</v>
      </c>
      <c r="D413" s="14">
        <v>176030200</v>
      </c>
      <c r="E413" s="14">
        <v>0</v>
      </c>
      <c r="F413" s="17">
        <f t="shared" si="39"/>
        <v>0</v>
      </c>
      <c r="G413" s="17"/>
    </row>
    <row r="414" spans="1:7" ht="46.8" x14ac:dyDescent="0.3">
      <c r="A414" s="2" t="s">
        <v>546</v>
      </c>
      <c r="B414" s="3" t="s">
        <v>547</v>
      </c>
      <c r="C414" s="14">
        <f>C415</f>
        <v>0</v>
      </c>
      <c r="D414" s="14">
        <f>D415</f>
        <v>16258400</v>
      </c>
      <c r="E414" s="14">
        <f>E415</f>
        <v>0</v>
      </c>
      <c r="F414" s="17">
        <f t="shared" si="39"/>
        <v>0</v>
      </c>
      <c r="G414" s="17"/>
    </row>
    <row r="415" spans="1:7" ht="62.4" x14ac:dyDescent="0.3">
      <c r="A415" s="2" t="s">
        <v>389</v>
      </c>
      <c r="B415" s="3" t="s">
        <v>198</v>
      </c>
      <c r="C415" s="14">
        <v>0</v>
      </c>
      <c r="D415" s="14">
        <v>16258400</v>
      </c>
      <c r="E415" s="14">
        <v>0</v>
      </c>
      <c r="F415" s="17">
        <f t="shared" si="39"/>
        <v>0</v>
      </c>
      <c r="G415" s="17"/>
    </row>
    <row r="416" spans="1:7" ht="156" x14ac:dyDescent="0.3">
      <c r="A416" s="2" t="s">
        <v>548</v>
      </c>
      <c r="B416" s="3" t="s">
        <v>815</v>
      </c>
      <c r="C416" s="14">
        <f>C417</f>
        <v>613050</v>
      </c>
      <c r="D416" s="14">
        <f>D417</f>
        <v>3708400</v>
      </c>
      <c r="E416" s="14">
        <f>E417</f>
        <v>613050</v>
      </c>
      <c r="F416" s="17">
        <f t="shared" si="39"/>
        <v>16.531388199762702</v>
      </c>
      <c r="G416" s="17">
        <f t="shared" si="38"/>
        <v>100</v>
      </c>
    </row>
    <row r="417" spans="1:7" ht="156" x14ac:dyDescent="0.3">
      <c r="A417" s="2" t="s">
        <v>390</v>
      </c>
      <c r="B417" s="3" t="s">
        <v>816</v>
      </c>
      <c r="C417" s="14">
        <v>613050</v>
      </c>
      <c r="D417" s="14">
        <v>3708400</v>
      </c>
      <c r="E417" s="14">
        <v>613050</v>
      </c>
      <c r="F417" s="17">
        <f t="shared" si="39"/>
        <v>16.531388199762702</v>
      </c>
      <c r="G417" s="17">
        <f t="shared" si="38"/>
        <v>100</v>
      </c>
    </row>
    <row r="418" spans="1:7" ht="46.8" x14ac:dyDescent="0.3">
      <c r="A418" s="2" t="s">
        <v>817</v>
      </c>
      <c r="B418" s="3" t="s">
        <v>187</v>
      </c>
      <c r="C418" s="14">
        <v>15000</v>
      </c>
      <c r="D418" s="14">
        <v>11000</v>
      </c>
      <c r="E418" s="14">
        <v>18500</v>
      </c>
      <c r="F418" s="17">
        <f t="shared" si="39"/>
        <v>168.18181818181819</v>
      </c>
      <c r="G418" s="17">
        <f t="shared" si="38"/>
        <v>123.33333333333334</v>
      </c>
    </row>
    <row r="419" spans="1:7" ht="46.8" x14ac:dyDescent="0.3">
      <c r="A419" s="2" t="s">
        <v>549</v>
      </c>
      <c r="B419" s="3" t="s">
        <v>550</v>
      </c>
      <c r="C419" s="14">
        <f>C420</f>
        <v>0</v>
      </c>
      <c r="D419" s="14">
        <f>D420</f>
        <v>1146000000</v>
      </c>
      <c r="E419" s="14">
        <f>E420</f>
        <v>43320000</v>
      </c>
      <c r="F419" s="17">
        <f t="shared" si="39"/>
        <v>3.7801047120418847</v>
      </c>
      <c r="G419" s="17"/>
    </row>
    <row r="420" spans="1:7" ht="51.6" customHeight="1" x14ac:dyDescent="0.3">
      <c r="A420" s="2" t="s">
        <v>391</v>
      </c>
      <c r="B420" s="3" t="s">
        <v>25</v>
      </c>
      <c r="C420" s="14">
        <v>0</v>
      </c>
      <c r="D420" s="14">
        <v>1146000000</v>
      </c>
      <c r="E420" s="14">
        <v>43320000</v>
      </c>
      <c r="F420" s="17">
        <f t="shared" si="39"/>
        <v>3.7801047120418847</v>
      </c>
      <c r="G420" s="17"/>
    </row>
    <row r="421" spans="1:7" ht="62.4" x14ac:dyDescent="0.3">
      <c r="A421" s="2" t="s">
        <v>820</v>
      </c>
      <c r="B421" s="3" t="s">
        <v>818</v>
      </c>
      <c r="C421" s="14">
        <f>C422</f>
        <v>0</v>
      </c>
      <c r="D421" s="14">
        <f>D422</f>
        <v>100000000</v>
      </c>
      <c r="E421" s="14">
        <f>E422</f>
        <v>0</v>
      </c>
      <c r="F421" s="17">
        <f t="shared" si="39"/>
        <v>0</v>
      </c>
      <c r="G421" s="17"/>
    </row>
    <row r="422" spans="1:7" ht="68.400000000000006" customHeight="1" x14ac:dyDescent="0.3">
      <c r="A422" s="2" t="s">
        <v>821</v>
      </c>
      <c r="B422" s="3" t="s">
        <v>819</v>
      </c>
      <c r="C422" s="14">
        <v>0</v>
      </c>
      <c r="D422" s="14">
        <v>100000000</v>
      </c>
      <c r="E422" s="14">
        <v>0</v>
      </c>
      <c r="F422" s="17">
        <f t="shared" si="39"/>
        <v>0</v>
      </c>
      <c r="G422" s="17"/>
    </row>
    <row r="423" spans="1:7" ht="46.8" x14ac:dyDescent="0.3">
      <c r="A423" s="2" t="s">
        <v>551</v>
      </c>
      <c r="B423" s="3" t="s">
        <v>552</v>
      </c>
      <c r="C423" s="14">
        <f>C424</f>
        <v>0</v>
      </c>
      <c r="D423" s="14">
        <f>D424</f>
        <v>8453145400</v>
      </c>
      <c r="E423" s="14">
        <f>E424</f>
        <v>798893814.13999999</v>
      </c>
      <c r="F423" s="17">
        <f t="shared" si="39"/>
        <v>9.4508467125148456</v>
      </c>
      <c r="G423" s="17"/>
    </row>
    <row r="424" spans="1:7" ht="46.8" x14ac:dyDescent="0.3">
      <c r="A424" s="2" t="s">
        <v>392</v>
      </c>
      <c r="B424" s="3" t="s">
        <v>188</v>
      </c>
      <c r="C424" s="14">
        <v>0</v>
      </c>
      <c r="D424" s="14">
        <v>8453145400</v>
      </c>
      <c r="E424" s="14">
        <v>798893814.13999999</v>
      </c>
      <c r="F424" s="17">
        <f t="shared" si="39"/>
        <v>9.4508467125148456</v>
      </c>
      <c r="G424" s="17"/>
    </row>
    <row r="425" spans="1:7" ht="31.2" x14ac:dyDescent="0.3">
      <c r="A425" s="2" t="s">
        <v>606</v>
      </c>
      <c r="B425" s="3" t="s">
        <v>608</v>
      </c>
      <c r="C425" s="14">
        <f>C426</f>
        <v>0</v>
      </c>
      <c r="D425" s="14">
        <f>D426</f>
        <v>300000</v>
      </c>
      <c r="E425" s="14">
        <f>E426</f>
        <v>0</v>
      </c>
      <c r="F425" s="17">
        <f t="shared" si="39"/>
        <v>0</v>
      </c>
      <c r="G425" s="17"/>
    </row>
    <row r="426" spans="1:7" ht="31.2" x14ac:dyDescent="0.3">
      <c r="A426" s="2" t="s">
        <v>607</v>
      </c>
      <c r="B426" s="3" t="s">
        <v>609</v>
      </c>
      <c r="C426" s="14">
        <v>0</v>
      </c>
      <c r="D426" s="14">
        <v>300000</v>
      </c>
      <c r="E426" s="14">
        <v>0</v>
      </c>
      <c r="F426" s="17">
        <f t="shared" si="39"/>
        <v>0</v>
      </c>
      <c r="G426" s="17"/>
    </row>
    <row r="427" spans="1:7" ht="50.25" customHeight="1" x14ac:dyDescent="0.3">
      <c r="A427" s="2" t="s">
        <v>553</v>
      </c>
      <c r="B427" s="3" t="s">
        <v>554</v>
      </c>
      <c r="C427" s="14">
        <f>C428</f>
        <v>0</v>
      </c>
      <c r="D427" s="14">
        <f>D428</f>
        <v>257200</v>
      </c>
      <c r="E427" s="14">
        <f>E428</f>
        <v>0</v>
      </c>
      <c r="F427" s="17">
        <f t="shared" si="39"/>
        <v>0</v>
      </c>
      <c r="G427" s="17"/>
    </row>
    <row r="428" spans="1:7" ht="62.4" x14ac:dyDescent="0.3">
      <c r="A428" s="2" t="s">
        <v>393</v>
      </c>
      <c r="B428" s="3" t="s">
        <v>47</v>
      </c>
      <c r="C428" s="14">
        <v>0</v>
      </c>
      <c r="D428" s="14">
        <v>257200</v>
      </c>
      <c r="E428" s="14">
        <v>0</v>
      </c>
      <c r="F428" s="17">
        <f t="shared" si="39"/>
        <v>0</v>
      </c>
      <c r="G428" s="17"/>
    </row>
    <row r="429" spans="1:7" ht="31.2" x14ac:dyDescent="0.3">
      <c r="A429" s="2" t="s">
        <v>822</v>
      </c>
      <c r="B429" s="3" t="s">
        <v>824</v>
      </c>
      <c r="C429" s="14">
        <f>C430</f>
        <v>0</v>
      </c>
      <c r="D429" s="14">
        <f>D430</f>
        <v>6030000</v>
      </c>
      <c r="E429" s="14">
        <f>E430</f>
        <v>0</v>
      </c>
      <c r="F429" s="17">
        <f t="shared" si="39"/>
        <v>0</v>
      </c>
      <c r="G429" s="17"/>
    </row>
    <row r="430" spans="1:7" ht="37.799999999999997" customHeight="1" x14ac:dyDescent="0.3">
      <c r="A430" s="2" t="s">
        <v>823</v>
      </c>
      <c r="B430" s="3" t="s">
        <v>825</v>
      </c>
      <c r="C430" s="14">
        <v>0</v>
      </c>
      <c r="D430" s="14">
        <v>6030000</v>
      </c>
      <c r="E430" s="14">
        <v>0</v>
      </c>
      <c r="F430" s="17">
        <f t="shared" si="39"/>
        <v>0</v>
      </c>
      <c r="G430" s="17"/>
    </row>
    <row r="431" spans="1:7" ht="18" customHeight="1" x14ac:dyDescent="0.3">
      <c r="A431" s="19" t="s">
        <v>394</v>
      </c>
      <c r="B431" s="20" t="s">
        <v>48</v>
      </c>
      <c r="C431" s="13">
        <f>C432</f>
        <v>-173255.75</v>
      </c>
      <c r="D431" s="13">
        <f>D432</f>
        <v>88611943.659999996</v>
      </c>
      <c r="E431" s="13">
        <f>E432</f>
        <v>0</v>
      </c>
      <c r="F431" s="18">
        <f t="shared" si="39"/>
        <v>0</v>
      </c>
      <c r="G431" s="18">
        <f t="shared" si="38"/>
        <v>0</v>
      </c>
    </row>
    <row r="432" spans="1:7" ht="31.2" x14ac:dyDescent="0.3">
      <c r="A432" s="2" t="s">
        <v>565</v>
      </c>
      <c r="B432" s="15" t="s">
        <v>555</v>
      </c>
      <c r="C432" s="14">
        <f>C434+C433</f>
        <v>-173255.75</v>
      </c>
      <c r="D432" s="14">
        <f>D434</f>
        <v>88611943.659999996</v>
      </c>
      <c r="E432" s="14">
        <f>E434</f>
        <v>0</v>
      </c>
      <c r="F432" s="17">
        <f t="shared" si="39"/>
        <v>0</v>
      </c>
      <c r="G432" s="17">
        <f t="shared" si="38"/>
        <v>0</v>
      </c>
    </row>
    <row r="433" spans="1:7" ht="62.4" x14ac:dyDescent="0.3">
      <c r="A433" s="2" t="s">
        <v>946</v>
      </c>
      <c r="B433" s="3" t="s">
        <v>947</v>
      </c>
      <c r="C433" s="14">
        <v>-173255.75</v>
      </c>
      <c r="D433" s="14">
        <v>0</v>
      </c>
      <c r="E433" s="14">
        <v>0</v>
      </c>
      <c r="F433" s="17"/>
      <c r="G433" s="17">
        <f t="shared" si="38"/>
        <v>0</v>
      </c>
    </row>
    <row r="434" spans="1:7" ht="93.6" x14ac:dyDescent="0.3">
      <c r="A434" s="2" t="s">
        <v>395</v>
      </c>
      <c r="B434" s="3" t="s">
        <v>49</v>
      </c>
      <c r="C434" s="14">
        <v>0</v>
      </c>
      <c r="D434" s="14">
        <v>88611943.659999996</v>
      </c>
      <c r="E434" s="14">
        <v>0</v>
      </c>
      <c r="F434" s="17">
        <f t="shared" si="39"/>
        <v>0</v>
      </c>
      <c r="G434" s="17"/>
    </row>
    <row r="435" spans="1:7" ht="78" x14ac:dyDescent="0.3">
      <c r="A435" s="19" t="s">
        <v>561</v>
      </c>
      <c r="B435" s="16" t="s">
        <v>171</v>
      </c>
      <c r="C435" s="13">
        <f t="shared" ref="C435:D436" si="40">C436</f>
        <v>72944489.75999999</v>
      </c>
      <c r="D435" s="13">
        <f t="shared" si="40"/>
        <v>0</v>
      </c>
      <c r="E435" s="13">
        <f>E436</f>
        <v>14657903.109999999</v>
      </c>
      <c r="F435" s="18"/>
      <c r="G435" s="18">
        <f t="shared" si="38"/>
        <v>20.094599548543062</v>
      </c>
    </row>
    <row r="436" spans="1:7" ht="66.75" customHeight="1" x14ac:dyDescent="0.3">
      <c r="A436" s="2" t="s">
        <v>562</v>
      </c>
      <c r="B436" s="15" t="s">
        <v>563</v>
      </c>
      <c r="C436" s="14">
        <f t="shared" si="40"/>
        <v>72944489.75999999</v>
      </c>
      <c r="D436" s="14">
        <f t="shared" si="40"/>
        <v>0</v>
      </c>
      <c r="E436" s="14">
        <f>E437</f>
        <v>14657903.109999999</v>
      </c>
      <c r="F436" s="17"/>
      <c r="G436" s="17">
        <f t="shared" si="38"/>
        <v>20.094599548543062</v>
      </c>
    </row>
    <row r="437" spans="1:7" ht="62.4" x14ac:dyDescent="0.3">
      <c r="A437" s="2" t="s">
        <v>566</v>
      </c>
      <c r="B437" s="15" t="s">
        <v>567</v>
      </c>
      <c r="C437" s="14">
        <f>C438+C444+C445+C442+C443</f>
        <v>72944489.75999999</v>
      </c>
      <c r="D437" s="14">
        <f t="shared" ref="D437" si="41">D438+D444+D445</f>
        <v>0</v>
      </c>
      <c r="E437" s="14">
        <f>E438+E444+E445</f>
        <v>14657903.109999999</v>
      </c>
      <c r="F437" s="17"/>
      <c r="G437" s="17">
        <f t="shared" si="38"/>
        <v>20.094599548543062</v>
      </c>
    </row>
    <row r="438" spans="1:7" ht="31.2" x14ac:dyDescent="0.3">
      <c r="A438" s="2" t="s">
        <v>568</v>
      </c>
      <c r="B438" s="15" t="s">
        <v>557</v>
      </c>
      <c r="C438" s="14">
        <f t="shared" ref="C438:D438" si="42">C439+C440+C441</f>
        <v>72472160.50999999</v>
      </c>
      <c r="D438" s="14">
        <f t="shared" si="42"/>
        <v>0</v>
      </c>
      <c r="E438" s="14">
        <f>E439+E440+E441</f>
        <v>13486724.77</v>
      </c>
      <c r="F438" s="17"/>
      <c r="G438" s="17">
        <f t="shared" si="38"/>
        <v>18.609524919764258</v>
      </c>
    </row>
    <row r="439" spans="1:7" ht="31.2" x14ac:dyDescent="0.3">
      <c r="A439" s="2" t="s">
        <v>569</v>
      </c>
      <c r="B439" s="15" t="s">
        <v>558</v>
      </c>
      <c r="C439" s="14">
        <v>5734596.6799999997</v>
      </c>
      <c r="D439" s="14">
        <v>0</v>
      </c>
      <c r="E439" s="14">
        <v>4112848.89</v>
      </c>
      <c r="F439" s="17"/>
      <c r="G439" s="17">
        <f t="shared" si="38"/>
        <v>71.719932882882361</v>
      </c>
    </row>
    <row r="440" spans="1:7" ht="31.2" x14ac:dyDescent="0.3">
      <c r="A440" s="2" t="s">
        <v>570</v>
      </c>
      <c r="B440" s="15" t="s">
        <v>559</v>
      </c>
      <c r="C440" s="14">
        <v>56788708.899999999</v>
      </c>
      <c r="D440" s="14">
        <v>0</v>
      </c>
      <c r="E440" s="14">
        <v>5104451.57</v>
      </c>
      <c r="F440" s="17"/>
      <c r="G440" s="17">
        <f t="shared" si="38"/>
        <v>8.9884973067242946</v>
      </c>
    </row>
    <row r="441" spans="1:7" ht="31.2" x14ac:dyDescent="0.3">
      <c r="A441" s="2" t="s">
        <v>571</v>
      </c>
      <c r="B441" s="15" t="s">
        <v>560</v>
      </c>
      <c r="C441" s="14">
        <v>9948854.9299999997</v>
      </c>
      <c r="D441" s="14">
        <v>0</v>
      </c>
      <c r="E441" s="14">
        <v>4269424.3099999996</v>
      </c>
      <c r="F441" s="17"/>
      <c r="G441" s="17">
        <f t="shared" si="38"/>
        <v>42.913725650234198</v>
      </c>
    </row>
    <row r="442" spans="1:7" ht="62.4" x14ac:dyDescent="0.3">
      <c r="A442" s="2" t="s">
        <v>948</v>
      </c>
      <c r="B442" s="15" t="s">
        <v>949</v>
      </c>
      <c r="C442" s="14">
        <v>206167.37</v>
      </c>
      <c r="D442" s="14">
        <v>0</v>
      </c>
      <c r="E442" s="14">
        <v>0</v>
      </c>
      <c r="F442" s="17"/>
      <c r="G442" s="17">
        <f t="shared" si="38"/>
        <v>0</v>
      </c>
    </row>
    <row r="443" spans="1:7" ht="62.4" x14ac:dyDescent="0.3">
      <c r="A443" s="2" t="s">
        <v>950</v>
      </c>
      <c r="B443" s="15" t="s">
        <v>951</v>
      </c>
      <c r="C443" s="14">
        <v>98439</v>
      </c>
      <c r="D443" s="14">
        <v>0</v>
      </c>
      <c r="E443" s="14">
        <v>0</v>
      </c>
      <c r="F443" s="17"/>
      <c r="G443" s="17">
        <f t="shared" si="38"/>
        <v>0</v>
      </c>
    </row>
    <row r="444" spans="1:7" ht="46.8" x14ac:dyDescent="0.3">
      <c r="A444" s="2" t="s">
        <v>827</v>
      </c>
      <c r="B444" s="15" t="s">
        <v>826</v>
      </c>
      <c r="C444" s="14">
        <v>0</v>
      </c>
      <c r="D444" s="14">
        <v>0</v>
      </c>
      <c r="E444" s="14">
        <v>24867.49</v>
      </c>
      <c r="F444" s="17"/>
      <c r="G444" s="17"/>
    </row>
    <row r="445" spans="1:7" ht="46.8" x14ac:dyDescent="0.3">
      <c r="A445" s="2" t="s">
        <v>572</v>
      </c>
      <c r="B445" s="15" t="s">
        <v>556</v>
      </c>
      <c r="C445" s="14">
        <v>167722.88</v>
      </c>
      <c r="D445" s="14">
        <v>0</v>
      </c>
      <c r="E445" s="14">
        <v>1146310.8500000001</v>
      </c>
      <c r="F445" s="17"/>
      <c r="G445" s="17">
        <f t="shared" si="38"/>
        <v>683.45526263321983</v>
      </c>
    </row>
    <row r="446" spans="1:7" ht="46.8" x14ac:dyDescent="0.3">
      <c r="A446" s="19" t="s">
        <v>396</v>
      </c>
      <c r="B446" s="20" t="s">
        <v>172</v>
      </c>
      <c r="C446" s="13">
        <f t="shared" ref="C446:D446" si="43">C447</f>
        <v>-10234873.84</v>
      </c>
      <c r="D446" s="13">
        <f t="shared" si="43"/>
        <v>-129118.92</v>
      </c>
      <c r="E446" s="13">
        <f>E447</f>
        <v>-5223937.83</v>
      </c>
      <c r="F446" s="18">
        <f t="shared" si="39"/>
        <v>4045.8345144150835</v>
      </c>
      <c r="G446" s="18">
        <f t="shared" si="38"/>
        <v>51.040568859615767</v>
      </c>
    </row>
    <row r="447" spans="1:7" ht="35.4" customHeight="1" x14ac:dyDescent="0.3">
      <c r="A447" s="2" t="s">
        <v>573</v>
      </c>
      <c r="B447" s="3" t="s">
        <v>574</v>
      </c>
      <c r="C447" s="14">
        <f>C448+C449+C450+C451+C452+C453+C454+C455+C456+C457+C458+C459+C460+C461+C462+C463+C464+C465+C466+C467+C468+C469+C470+C471+C472+C473+C474+C475+C476+C477+C478+C479+C480+C481+C482+C483+C484+C485+C486+C487+C488</f>
        <v>-10234873.84</v>
      </c>
      <c r="D447" s="14">
        <f>D448+D450+D451+D452+D453+D454+D455+D456+D457+D459+D460+D463+D464+D465+D466+D469+D470+D471+D472+D473+D474+D475+D476+D477+D479+D480+D481+D487+D488</f>
        <v>-129118.92</v>
      </c>
      <c r="E447" s="14">
        <f>E448+E450+E451+E452+E453+E454+E455+E456+E457+E459+E460+E463+E464+E465+E466+E469+E470+E471+E472+E473+E474+E475+E476+E477+E479+E480+E481+E487+E488</f>
        <v>-5223937.83</v>
      </c>
      <c r="F447" s="17">
        <f t="shared" si="39"/>
        <v>4045.8345144150835</v>
      </c>
      <c r="G447" s="17">
        <f t="shared" si="38"/>
        <v>51.040568859615767</v>
      </c>
    </row>
    <row r="448" spans="1:7" ht="46.8" x14ac:dyDescent="0.3">
      <c r="A448" s="2" t="s">
        <v>576</v>
      </c>
      <c r="B448" s="15" t="s">
        <v>575</v>
      </c>
      <c r="C448" s="14">
        <v>-51486.54</v>
      </c>
      <c r="D448" s="14">
        <v>0</v>
      </c>
      <c r="E448" s="14">
        <v>-15281.32</v>
      </c>
      <c r="F448" s="17"/>
      <c r="G448" s="17">
        <f t="shared" si="38"/>
        <v>29.680223219505525</v>
      </c>
    </row>
    <row r="449" spans="1:7" ht="62.4" x14ac:dyDescent="0.3">
      <c r="A449" s="2" t="s">
        <v>952</v>
      </c>
      <c r="B449" s="3" t="s">
        <v>953</v>
      </c>
      <c r="C449" s="14">
        <v>-68524.42</v>
      </c>
      <c r="D449" s="14">
        <v>0</v>
      </c>
      <c r="E449" s="14">
        <v>0</v>
      </c>
      <c r="F449" s="17"/>
      <c r="G449" s="17">
        <f t="shared" si="38"/>
        <v>0</v>
      </c>
    </row>
    <row r="450" spans="1:7" ht="33" customHeight="1" x14ac:dyDescent="0.3">
      <c r="A450" s="2" t="s">
        <v>578</v>
      </c>
      <c r="B450" s="15" t="s">
        <v>577</v>
      </c>
      <c r="C450" s="14">
        <v>-2090</v>
      </c>
      <c r="D450" s="14">
        <v>0</v>
      </c>
      <c r="E450" s="14">
        <v>-2185</v>
      </c>
      <c r="F450" s="17"/>
      <c r="G450" s="17">
        <f t="shared" si="38"/>
        <v>104.54545454545455</v>
      </c>
    </row>
    <row r="451" spans="1:7" ht="31.2" x14ac:dyDescent="0.3">
      <c r="A451" s="2" t="s">
        <v>579</v>
      </c>
      <c r="B451" s="15" t="s">
        <v>580</v>
      </c>
      <c r="C451" s="14">
        <v>-27980.91</v>
      </c>
      <c r="D451" s="14">
        <v>0</v>
      </c>
      <c r="E451" s="14">
        <v>-11703.15</v>
      </c>
      <c r="F451" s="17"/>
      <c r="G451" s="17">
        <f t="shared" si="38"/>
        <v>41.825480300676425</v>
      </c>
    </row>
    <row r="452" spans="1:7" ht="31.2" x14ac:dyDescent="0.3">
      <c r="A452" s="2" t="s">
        <v>582</v>
      </c>
      <c r="B452" s="15" t="s">
        <v>581</v>
      </c>
      <c r="C452" s="14">
        <v>-35036.839999999997</v>
      </c>
      <c r="D452" s="14">
        <v>0</v>
      </c>
      <c r="E452" s="14">
        <v>-512.9</v>
      </c>
      <c r="F452" s="17"/>
      <c r="G452" s="17">
        <f t="shared" si="38"/>
        <v>1.4638877250345637</v>
      </c>
    </row>
    <row r="453" spans="1:7" ht="46.8" x14ac:dyDescent="0.3">
      <c r="A453" s="2" t="s">
        <v>584</v>
      </c>
      <c r="B453" s="15" t="s">
        <v>583</v>
      </c>
      <c r="C453" s="14">
        <v>-47468.1</v>
      </c>
      <c r="D453" s="14">
        <v>0</v>
      </c>
      <c r="E453" s="14">
        <v>-243057.5</v>
      </c>
      <c r="F453" s="17"/>
      <c r="G453" s="17">
        <f t="shared" ref="G453:G489" si="44">E453/C453*100</f>
        <v>512.04387788851886</v>
      </c>
    </row>
    <row r="454" spans="1:7" ht="46.8" x14ac:dyDescent="0.3">
      <c r="A454" s="2" t="s">
        <v>585</v>
      </c>
      <c r="B454" s="15" t="s">
        <v>586</v>
      </c>
      <c r="C454" s="14">
        <v>-68336.44</v>
      </c>
      <c r="D454" s="14">
        <v>0</v>
      </c>
      <c r="E454" s="14">
        <v>-39237.31</v>
      </c>
      <c r="F454" s="17"/>
      <c r="G454" s="17">
        <f t="shared" si="44"/>
        <v>57.417843247321635</v>
      </c>
    </row>
    <row r="455" spans="1:7" ht="78" x14ac:dyDescent="0.3">
      <c r="A455" s="2" t="s">
        <v>830</v>
      </c>
      <c r="B455" s="15" t="s">
        <v>828</v>
      </c>
      <c r="C455" s="14">
        <v>0</v>
      </c>
      <c r="D455" s="14">
        <v>0</v>
      </c>
      <c r="E455" s="14">
        <v>-585878.49</v>
      </c>
      <c r="F455" s="17"/>
      <c r="G455" s="17"/>
    </row>
    <row r="456" spans="1:7" ht="31.2" x14ac:dyDescent="0.3">
      <c r="A456" s="2" t="s">
        <v>831</v>
      </c>
      <c r="B456" s="15" t="s">
        <v>829</v>
      </c>
      <c r="C456" s="14">
        <v>0</v>
      </c>
      <c r="D456" s="14">
        <v>0</v>
      </c>
      <c r="E456" s="14">
        <v>-1128919.1100000001</v>
      </c>
      <c r="F456" s="17"/>
      <c r="G456" s="17"/>
    </row>
    <row r="457" spans="1:7" ht="62.4" x14ac:dyDescent="0.3">
      <c r="A457" s="2" t="s">
        <v>397</v>
      </c>
      <c r="B457" s="3" t="s">
        <v>174</v>
      </c>
      <c r="C457" s="14">
        <v>-9177.58</v>
      </c>
      <c r="D457" s="14">
        <v>-9493.85</v>
      </c>
      <c r="E457" s="14">
        <v>-9493.85</v>
      </c>
      <c r="F457" s="17">
        <f t="shared" si="39"/>
        <v>100</v>
      </c>
      <c r="G457" s="17">
        <f t="shared" si="44"/>
        <v>103.44611542476339</v>
      </c>
    </row>
    <row r="458" spans="1:7" ht="46.8" x14ac:dyDescent="0.3">
      <c r="A458" s="2" t="s">
        <v>954</v>
      </c>
      <c r="B458" s="15" t="s">
        <v>955</v>
      </c>
      <c r="C458" s="14">
        <v>-418.6</v>
      </c>
      <c r="D458" s="14">
        <v>0</v>
      </c>
      <c r="E458" s="14">
        <v>0</v>
      </c>
      <c r="F458" s="17"/>
      <c r="G458" s="17">
        <f t="shared" si="44"/>
        <v>0</v>
      </c>
    </row>
    <row r="459" spans="1:7" ht="31.2" x14ac:dyDescent="0.3">
      <c r="A459" s="2" t="s">
        <v>833</v>
      </c>
      <c r="B459" s="3" t="s">
        <v>832</v>
      </c>
      <c r="C459" s="14">
        <v>0</v>
      </c>
      <c r="D459" s="14">
        <v>-6227.56</v>
      </c>
      <c r="E459" s="14">
        <v>-6227.56</v>
      </c>
      <c r="F459" s="17">
        <f t="shared" si="39"/>
        <v>100</v>
      </c>
      <c r="G459" s="17"/>
    </row>
    <row r="460" spans="1:7" ht="46.8" x14ac:dyDescent="0.3">
      <c r="A460" s="2" t="s">
        <v>960</v>
      </c>
      <c r="B460" s="3" t="s">
        <v>834</v>
      </c>
      <c r="C460" s="14">
        <v>0</v>
      </c>
      <c r="D460" s="14">
        <v>0</v>
      </c>
      <c r="E460" s="14">
        <v>-105800</v>
      </c>
      <c r="F460" s="17"/>
      <c r="G460" s="17"/>
    </row>
    <row r="461" spans="1:7" ht="46.8" x14ac:dyDescent="0.3">
      <c r="A461" s="2" t="s">
        <v>956</v>
      </c>
      <c r="B461" s="3" t="s">
        <v>957</v>
      </c>
      <c r="C461" s="14">
        <v>-94387.91</v>
      </c>
      <c r="D461" s="14">
        <v>0</v>
      </c>
      <c r="E461" s="14">
        <v>0</v>
      </c>
      <c r="F461" s="17"/>
      <c r="G461" s="17">
        <f t="shared" si="44"/>
        <v>0</v>
      </c>
    </row>
    <row r="462" spans="1:7" ht="46.8" x14ac:dyDescent="0.3">
      <c r="A462" s="2" t="s">
        <v>958</v>
      </c>
      <c r="B462" s="15" t="s">
        <v>959</v>
      </c>
      <c r="C462" s="14">
        <v>-106059.44</v>
      </c>
      <c r="D462" s="14">
        <v>0</v>
      </c>
      <c r="E462" s="14">
        <v>0</v>
      </c>
      <c r="F462" s="17"/>
      <c r="G462" s="17">
        <f t="shared" si="44"/>
        <v>0</v>
      </c>
    </row>
    <row r="463" spans="1:7" ht="31.2" x14ac:dyDescent="0.3">
      <c r="A463" s="2" t="s">
        <v>587</v>
      </c>
      <c r="B463" s="15" t="s">
        <v>588</v>
      </c>
      <c r="C463" s="14">
        <v>-51665.68</v>
      </c>
      <c r="D463" s="14">
        <v>0</v>
      </c>
      <c r="E463" s="14">
        <v>-50181.45</v>
      </c>
      <c r="F463" s="17"/>
      <c r="G463" s="17">
        <f t="shared" si="44"/>
        <v>97.127241913781063</v>
      </c>
    </row>
    <row r="464" spans="1:7" ht="46.8" x14ac:dyDescent="0.3">
      <c r="A464" s="2" t="s">
        <v>589</v>
      </c>
      <c r="B464" s="15" t="s">
        <v>590</v>
      </c>
      <c r="C464" s="14">
        <v>-74031.009999999995</v>
      </c>
      <c r="D464" s="14">
        <v>-92</v>
      </c>
      <c r="E464" s="14">
        <v>-30362.28</v>
      </c>
      <c r="F464" s="17">
        <f t="shared" si="39"/>
        <v>33002.478260869568</v>
      </c>
      <c r="G464" s="17">
        <f t="shared" si="44"/>
        <v>41.01292147709453</v>
      </c>
    </row>
    <row r="465" spans="1:7" ht="31.2" x14ac:dyDescent="0.3">
      <c r="A465" s="2" t="s">
        <v>591</v>
      </c>
      <c r="B465" s="15" t="s">
        <v>592</v>
      </c>
      <c r="C465" s="14">
        <v>-1104329.1200000001</v>
      </c>
      <c r="D465" s="14">
        <v>0</v>
      </c>
      <c r="E465" s="14">
        <v>-28113.08</v>
      </c>
      <c r="F465" s="17"/>
      <c r="G465" s="17">
        <f t="shared" si="44"/>
        <v>2.5457157192413797</v>
      </c>
    </row>
    <row r="466" spans="1:7" ht="35.4" customHeight="1" x14ac:dyDescent="0.3">
      <c r="A466" s="2" t="s">
        <v>610</v>
      </c>
      <c r="B466" s="15" t="s">
        <v>611</v>
      </c>
      <c r="C466" s="14">
        <v>0</v>
      </c>
      <c r="D466" s="14">
        <v>0</v>
      </c>
      <c r="E466" s="14">
        <v>-24976.16</v>
      </c>
      <c r="F466" s="17"/>
      <c r="G466" s="17"/>
    </row>
    <row r="467" spans="1:7" ht="82.8" customHeight="1" x14ac:dyDescent="0.3">
      <c r="A467" s="2" t="s">
        <v>961</v>
      </c>
      <c r="B467" s="3" t="s">
        <v>962</v>
      </c>
      <c r="C467" s="14">
        <v>-393684.06</v>
      </c>
      <c r="D467" s="14">
        <v>0</v>
      </c>
      <c r="E467" s="14">
        <v>0</v>
      </c>
      <c r="F467" s="17"/>
      <c r="G467" s="17">
        <f t="shared" si="44"/>
        <v>0</v>
      </c>
    </row>
    <row r="468" spans="1:7" ht="51.6" customHeight="1" x14ac:dyDescent="0.3">
      <c r="A468" s="2" t="s">
        <v>963</v>
      </c>
      <c r="B468" s="3" t="s">
        <v>964</v>
      </c>
      <c r="C468" s="14">
        <v>-407178</v>
      </c>
      <c r="D468" s="14">
        <v>0</v>
      </c>
      <c r="E468" s="14">
        <v>0</v>
      </c>
      <c r="F468" s="17"/>
      <c r="G468" s="17">
        <f t="shared" si="44"/>
        <v>0</v>
      </c>
    </row>
    <row r="469" spans="1:7" ht="31.2" x14ac:dyDescent="0.3">
      <c r="A469" s="2" t="s">
        <v>593</v>
      </c>
      <c r="B469" s="3" t="s">
        <v>594</v>
      </c>
      <c r="C469" s="14">
        <v>-6689.02</v>
      </c>
      <c r="D469" s="14">
        <v>0</v>
      </c>
      <c r="E469" s="14">
        <v>-2236.46</v>
      </c>
      <c r="F469" s="17"/>
      <c r="G469" s="17">
        <f t="shared" si="44"/>
        <v>33.434793138606253</v>
      </c>
    </row>
    <row r="470" spans="1:7" ht="54" customHeight="1" x14ac:dyDescent="0.3">
      <c r="A470" s="2" t="s">
        <v>595</v>
      </c>
      <c r="B470" s="3" t="s">
        <v>596</v>
      </c>
      <c r="C470" s="14">
        <v>-555113.09</v>
      </c>
      <c r="D470" s="14">
        <v>-97305.37</v>
      </c>
      <c r="E470" s="14">
        <v>-1216137.23</v>
      </c>
      <c r="F470" s="17">
        <f t="shared" si="39"/>
        <v>1249.8151232557875</v>
      </c>
      <c r="G470" s="17">
        <f t="shared" si="44"/>
        <v>219.0791843874552</v>
      </c>
    </row>
    <row r="471" spans="1:7" ht="31.2" x14ac:dyDescent="0.3">
      <c r="A471" s="2" t="s">
        <v>398</v>
      </c>
      <c r="B471" s="3" t="s">
        <v>189</v>
      </c>
      <c r="C471" s="14">
        <v>-364167.11</v>
      </c>
      <c r="D471" s="14">
        <v>-14133.47</v>
      </c>
      <c r="E471" s="14">
        <v>-449985.32</v>
      </c>
      <c r="F471" s="17">
        <f t="shared" ref="F471:F489" si="45">E471/D471*100</f>
        <v>3183.8276092141564</v>
      </c>
      <c r="G471" s="17">
        <f t="shared" si="44"/>
        <v>123.56561250135962</v>
      </c>
    </row>
    <row r="472" spans="1:7" ht="93.6" x14ac:dyDescent="0.3">
      <c r="A472" s="2" t="s">
        <v>836</v>
      </c>
      <c r="B472" s="3" t="s">
        <v>835</v>
      </c>
      <c r="C472" s="14">
        <v>0</v>
      </c>
      <c r="D472" s="14">
        <v>0</v>
      </c>
      <c r="E472" s="14">
        <v>-11863.27</v>
      </c>
      <c r="F472" s="17"/>
      <c r="G472" s="17"/>
    </row>
    <row r="473" spans="1:7" ht="62.4" x14ac:dyDescent="0.3">
      <c r="A473" s="2" t="s">
        <v>399</v>
      </c>
      <c r="B473" s="3" t="s">
        <v>173</v>
      </c>
      <c r="C473" s="14">
        <v>-126100.38</v>
      </c>
      <c r="D473" s="14">
        <v>-1866.67</v>
      </c>
      <c r="E473" s="14">
        <v>-509063.31</v>
      </c>
      <c r="F473" s="17">
        <f t="shared" si="45"/>
        <v>27271.200051428481</v>
      </c>
      <c r="G473" s="17">
        <f t="shared" si="44"/>
        <v>403.69688814577717</v>
      </c>
    </row>
    <row r="474" spans="1:7" ht="109.2" x14ac:dyDescent="0.3">
      <c r="A474" s="2" t="s">
        <v>597</v>
      </c>
      <c r="B474" s="3" t="s">
        <v>612</v>
      </c>
      <c r="C474" s="14">
        <v>-114885.78</v>
      </c>
      <c r="D474" s="14">
        <v>0</v>
      </c>
      <c r="E474" s="14">
        <v>-142001.64000000001</v>
      </c>
      <c r="F474" s="17"/>
      <c r="G474" s="17">
        <f t="shared" si="44"/>
        <v>123.6024510605229</v>
      </c>
    </row>
    <row r="475" spans="1:7" ht="62.4" x14ac:dyDescent="0.3">
      <c r="A475" s="2" t="s">
        <v>840</v>
      </c>
      <c r="B475" s="3" t="s">
        <v>837</v>
      </c>
      <c r="C475" s="14">
        <v>0</v>
      </c>
      <c r="D475" s="14">
        <v>0</v>
      </c>
      <c r="E475" s="14">
        <v>-864.71</v>
      </c>
      <c r="F475" s="17"/>
      <c r="G475" s="17"/>
    </row>
    <row r="476" spans="1:7" ht="62.4" x14ac:dyDescent="0.3">
      <c r="A476" s="2" t="s">
        <v>841</v>
      </c>
      <c r="B476" s="3" t="s">
        <v>838</v>
      </c>
      <c r="C476" s="14">
        <v>0</v>
      </c>
      <c r="D476" s="14">
        <v>0</v>
      </c>
      <c r="E476" s="14">
        <v>-358.33</v>
      </c>
      <c r="F476" s="17"/>
      <c r="G476" s="17"/>
    </row>
    <row r="477" spans="1:7" ht="46.8" x14ac:dyDescent="0.3">
      <c r="A477" s="2" t="s">
        <v>842</v>
      </c>
      <c r="B477" s="3" t="s">
        <v>839</v>
      </c>
      <c r="C477" s="14">
        <v>0</v>
      </c>
      <c r="D477" s="14">
        <v>0</v>
      </c>
      <c r="E477" s="14">
        <v>-47891.17</v>
      </c>
      <c r="F477" s="17"/>
      <c r="G477" s="17"/>
    </row>
    <row r="478" spans="1:7" x14ac:dyDescent="0.3">
      <c r="A478" s="2" t="s">
        <v>965</v>
      </c>
      <c r="B478" s="3" t="s">
        <v>966</v>
      </c>
      <c r="C478" s="14">
        <v>-8784.0400000000009</v>
      </c>
      <c r="D478" s="14">
        <v>0</v>
      </c>
      <c r="E478" s="14">
        <v>0</v>
      </c>
      <c r="F478" s="17"/>
      <c r="G478" s="17">
        <f t="shared" si="44"/>
        <v>0</v>
      </c>
    </row>
    <row r="479" spans="1:7" ht="46.8" x14ac:dyDescent="0.3">
      <c r="A479" s="2" t="s">
        <v>846</v>
      </c>
      <c r="B479" s="3" t="s">
        <v>843</v>
      </c>
      <c r="C479" s="14">
        <v>0</v>
      </c>
      <c r="D479" s="14">
        <v>0</v>
      </c>
      <c r="E479" s="14">
        <v>-1480</v>
      </c>
      <c r="F479" s="17"/>
      <c r="G479" s="17"/>
    </row>
    <row r="480" spans="1:7" ht="38.4" customHeight="1" x14ac:dyDescent="0.3">
      <c r="A480" s="2" t="s">
        <v>847</v>
      </c>
      <c r="B480" s="3" t="s">
        <v>844</v>
      </c>
      <c r="C480" s="14">
        <v>0</v>
      </c>
      <c r="D480" s="14">
        <v>0</v>
      </c>
      <c r="E480" s="14">
        <v>-24867.49</v>
      </c>
      <c r="F480" s="17"/>
      <c r="G480" s="17"/>
    </row>
    <row r="481" spans="1:7" ht="46.8" x14ac:dyDescent="0.3">
      <c r="A481" s="2" t="s">
        <v>848</v>
      </c>
      <c r="B481" s="3" t="s">
        <v>845</v>
      </c>
      <c r="C481" s="14">
        <v>0</v>
      </c>
      <c r="D481" s="14">
        <v>0</v>
      </c>
      <c r="E481" s="14">
        <v>-18934.29</v>
      </c>
      <c r="F481" s="17"/>
      <c r="G481" s="17"/>
    </row>
    <row r="482" spans="1:7" ht="46.8" x14ac:dyDescent="0.3">
      <c r="A482" s="2" t="s">
        <v>967</v>
      </c>
      <c r="B482" s="15" t="s">
        <v>968</v>
      </c>
      <c r="C482" s="14">
        <v>-11798.96</v>
      </c>
      <c r="D482" s="14">
        <v>0</v>
      </c>
      <c r="E482" s="14">
        <v>0</v>
      </c>
      <c r="F482" s="17"/>
      <c r="G482" s="17">
        <f t="shared" si="44"/>
        <v>0</v>
      </c>
    </row>
    <row r="483" spans="1:7" ht="46.8" x14ac:dyDescent="0.3">
      <c r="A483" s="2" t="s">
        <v>969</v>
      </c>
      <c r="B483" s="3" t="s">
        <v>970</v>
      </c>
      <c r="C483" s="14">
        <v>-1179005.47</v>
      </c>
      <c r="D483" s="14">
        <v>0</v>
      </c>
      <c r="E483" s="14">
        <v>0</v>
      </c>
      <c r="F483" s="17"/>
      <c r="G483" s="17">
        <f t="shared" si="44"/>
        <v>0</v>
      </c>
    </row>
    <row r="484" spans="1:7" ht="46.8" x14ac:dyDescent="0.3">
      <c r="A484" s="2" t="s">
        <v>971</v>
      </c>
      <c r="B484" s="3" t="s">
        <v>972</v>
      </c>
      <c r="C484" s="14">
        <v>-1049572.57</v>
      </c>
      <c r="D484" s="14">
        <v>0</v>
      </c>
      <c r="E484" s="14">
        <v>0</v>
      </c>
      <c r="F484" s="17"/>
      <c r="G484" s="17">
        <f t="shared" si="44"/>
        <v>0</v>
      </c>
    </row>
    <row r="485" spans="1:7" ht="67.8" customHeight="1" x14ac:dyDescent="0.3">
      <c r="A485" s="2" t="s">
        <v>973</v>
      </c>
      <c r="B485" s="3" t="s">
        <v>974</v>
      </c>
      <c r="C485" s="14">
        <v>-3767502</v>
      </c>
      <c r="D485" s="14">
        <v>0</v>
      </c>
      <c r="E485" s="14">
        <v>0</v>
      </c>
      <c r="F485" s="17"/>
      <c r="G485" s="17">
        <f t="shared" si="44"/>
        <v>0</v>
      </c>
    </row>
    <row r="486" spans="1:7" ht="46.8" x14ac:dyDescent="0.3">
      <c r="A486" s="2" t="s">
        <v>975</v>
      </c>
      <c r="B486" s="3" t="s">
        <v>976</v>
      </c>
      <c r="C486" s="14">
        <v>-105563.12</v>
      </c>
      <c r="D486" s="14">
        <v>0</v>
      </c>
      <c r="E486" s="14">
        <v>0</v>
      </c>
      <c r="F486" s="17"/>
      <c r="G486" s="17">
        <f t="shared" si="44"/>
        <v>0</v>
      </c>
    </row>
    <row r="487" spans="1:7" ht="46.8" x14ac:dyDescent="0.3">
      <c r="A487" s="2" t="s">
        <v>599</v>
      </c>
      <c r="B487" s="15" t="s">
        <v>598</v>
      </c>
      <c r="C487" s="14">
        <v>-383813.25</v>
      </c>
      <c r="D487" s="14">
        <v>0</v>
      </c>
      <c r="E487" s="14">
        <v>-476063.15</v>
      </c>
      <c r="F487" s="17"/>
      <c r="G487" s="17">
        <f t="shared" si="44"/>
        <v>124.03510040364682</v>
      </c>
    </row>
    <row r="488" spans="1:7" ht="46.8" x14ac:dyDescent="0.3">
      <c r="A488" s="2" t="s">
        <v>600</v>
      </c>
      <c r="B488" s="15" t="s">
        <v>601</v>
      </c>
      <c r="C488" s="14">
        <v>-20024.400000000001</v>
      </c>
      <c r="D488" s="14">
        <v>0</v>
      </c>
      <c r="E488" s="14">
        <v>-40262.300000000003</v>
      </c>
      <c r="F488" s="17"/>
      <c r="G488" s="17">
        <f t="shared" si="44"/>
        <v>201.06619923693097</v>
      </c>
    </row>
    <row r="489" spans="1:7" ht="20.25" customHeight="1" x14ac:dyDescent="0.3">
      <c r="A489" s="22" t="s">
        <v>50</v>
      </c>
      <c r="B489" s="23"/>
      <c r="C489" s="13">
        <f>C4+C245</f>
        <v>10993740619.539997</v>
      </c>
      <c r="D489" s="13">
        <f>D4+D245</f>
        <v>70832555570.740005</v>
      </c>
      <c r="E489" s="13">
        <f>E4+E245</f>
        <v>13409406463.879999</v>
      </c>
      <c r="F489" s="18">
        <f t="shared" si="45"/>
        <v>18.931134639760547</v>
      </c>
      <c r="G489" s="18">
        <f t="shared" si="44"/>
        <v>121.97310203995953</v>
      </c>
    </row>
    <row r="492" spans="1:7" x14ac:dyDescent="0.3">
      <c r="E492" s="9"/>
    </row>
    <row r="493" spans="1:7" x14ac:dyDescent="0.3">
      <c r="B493" s="11"/>
      <c r="C493" s="11"/>
      <c r="E493" s="6"/>
      <c r="F493" s="6"/>
    </row>
    <row r="497" spans="2:4" x14ac:dyDescent="0.3">
      <c r="B497" s="12"/>
      <c r="C497" s="12"/>
      <c r="D497" s="5"/>
    </row>
    <row r="498" spans="2:4" x14ac:dyDescent="0.3">
      <c r="B498" s="12"/>
      <c r="C498" s="12"/>
      <c r="D498" s="5"/>
    </row>
  </sheetData>
  <mergeCells count="3">
    <mergeCell ref="A489:B489"/>
    <mergeCell ref="A1:G1"/>
    <mergeCell ref="A2:G2"/>
  </mergeCells>
  <pageMargins left="0.39370078740157483" right="0.39370078740157483"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2020-05-08T10:55:43Z</cp:lastPrinted>
  <dcterms:created xsi:type="dcterms:W3CDTF">2018-12-25T15:55:39Z</dcterms:created>
  <dcterms:modified xsi:type="dcterms:W3CDTF">2020-05-12T12:18:30Z</dcterms:modified>
</cp:coreProperties>
</file>